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lanter\Documents\FEB 2021\WEBSITE UPDATE\2022-23\"/>
    </mc:Choice>
  </mc:AlternateContent>
  <bookViews>
    <workbookView xWindow="0" yWindow="0" windowWidth="20490" windowHeight="7455"/>
  </bookViews>
  <sheets>
    <sheet name="Monitoring" sheetId="1" r:id="rId1"/>
    <sheet name="Analysi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A2" i="2"/>
  <c r="O90" i="1" l="1"/>
  <c r="O71" i="1"/>
  <c r="O122" i="1" l="1"/>
  <c r="O111" i="1"/>
  <c r="O100" i="1"/>
  <c r="O15" i="1"/>
  <c r="O69" i="1"/>
  <c r="O72" i="1" s="1"/>
  <c r="Q65" i="1" l="1"/>
  <c r="B121" i="1" l="1"/>
  <c r="B119" i="1"/>
  <c r="B99" i="1"/>
  <c r="K98" i="1" l="1"/>
  <c r="F120" i="1"/>
  <c r="J120" i="1" l="1"/>
  <c r="K116" i="1" l="1"/>
  <c r="K115" i="1"/>
  <c r="K114" i="1"/>
  <c r="K113" i="1"/>
  <c r="K110" i="1"/>
  <c r="K120" i="1" s="1"/>
  <c r="K109" i="1"/>
  <c r="K108" i="1"/>
  <c r="K107" i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68" i="1"/>
  <c r="K67" i="1"/>
  <c r="K66" i="1"/>
  <c r="K65" i="1"/>
  <c r="K60" i="1"/>
  <c r="K59" i="1"/>
  <c r="K58" i="1"/>
  <c r="K57" i="1"/>
  <c r="K56" i="1"/>
  <c r="K55" i="1"/>
  <c r="K54" i="1"/>
  <c r="K53" i="1"/>
  <c r="K52" i="1"/>
  <c r="K49" i="1"/>
  <c r="K48" i="1"/>
  <c r="K47" i="1"/>
  <c r="K46" i="1"/>
  <c r="K43" i="1"/>
  <c r="K42" i="1"/>
  <c r="K41" i="1"/>
  <c r="K40" i="1"/>
  <c r="K39" i="1"/>
  <c r="K38" i="1"/>
  <c r="K37" i="1"/>
  <c r="K36" i="1"/>
  <c r="K33" i="1"/>
  <c r="K32" i="1"/>
  <c r="K31" i="1"/>
  <c r="K30" i="1"/>
  <c r="K27" i="1"/>
  <c r="K26" i="1"/>
  <c r="K25" i="1"/>
  <c r="K24" i="1"/>
  <c r="K23" i="1"/>
  <c r="K20" i="1"/>
  <c r="K19" i="1"/>
  <c r="K18" i="1"/>
  <c r="Q4" i="1"/>
  <c r="Q10" i="1" l="1"/>
  <c r="M18" i="1"/>
  <c r="L18" i="1"/>
  <c r="Q14" i="1"/>
  <c r="Q13" i="1"/>
  <c r="Q11" i="1"/>
  <c r="K14" i="1"/>
  <c r="K99" i="1" s="1"/>
  <c r="K13" i="1"/>
  <c r="K121" i="1" s="1"/>
  <c r="K11" i="1"/>
  <c r="K119" i="1" s="1"/>
  <c r="K10" i="1"/>
  <c r="J14" i="1"/>
  <c r="J99" i="1" s="1"/>
  <c r="J13" i="1"/>
  <c r="J121" i="1" s="1"/>
  <c r="J11" i="1"/>
  <c r="J119" i="1" s="1"/>
  <c r="J10" i="1"/>
  <c r="F99" i="1"/>
  <c r="F121" i="1"/>
  <c r="F119" i="1"/>
  <c r="K21" i="1"/>
  <c r="J21" i="1"/>
  <c r="H21" i="1"/>
  <c r="F21" i="1"/>
  <c r="E21" i="1"/>
  <c r="D21" i="1"/>
  <c r="B21" i="1"/>
  <c r="B34" i="1" l="1"/>
  <c r="D34" i="1"/>
  <c r="E34" i="1"/>
  <c r="F34" i="1"/>
  <c r="H34" i="1"/>
  <c r="J34" i="1"/>
  <c r="K34" i="1"/>
  <c r="O117" i="1" l="1"/>
  <c r="O124" i="1" s="1"/>
  <c r="H117" i="1"/>
  <c r="H111" i="1"/>
  <c r="H100" i="1"/>
  <c r="T98" i="1"/>
  <c r="O92" i="1"/>
  <c r="H90" i="1"/>
  <c r="H72" i="1"/>
  <c r="O61" i="1"/>
  <c r="H61" i="1"/>
  <c r="O50" i="1"/>
  <c r="H50" i="1"/>
  <c r="O44" i="1"/>
  <c r="H44" i="1"/>
  <c r="O34" i="1"/>
  <c r="O28" i="1"/>
  <c r="H28" i="1"/>
  <c r="O21" i="1"/>
  <c r="L15" i="1"/>
  <c r="H15" i="1"/>
  <c r="O63" i="1" l="1"/>
  <c r="O102" i="1" s="1"/>
  <c r="H124" i="1"/>
  <c r="H92" i="1"/>
  <c r="H63" i="1"/>
  <c r="O94" i="1"/>
  <c r="A126" i="1"/>
  <c r="H94" i="1" l="1"/>
  <c r="H102" i="1"/>
  <c r="J69" i="1"/>
  <c r="M32" i="1"/>
  <c r="L107" i="1"/>
  <c r="J111" i="1"/>
  <c r="K44" i="1"/>
  <c r="M39" i="1"/>
  <c r="L115" i="1"/>
  <c r="Q38" i="1"/>
  <c r="T38" i="1" s="1"/>
  <c r="L38" i="1"/>
  <c r="Q54" i="1"/>
  <c r="T54" i="1" s="1"/>
  <c r="L54" i="1"/>
  <c r="L68" i="1"/>
  <c r="Q114" i="1"/>
  <c r="T114" i="1" s="1"/>
  <c r="M114" i="1"/>
  <c r="L110" i="1"/>
  <c r="L57" i="1"/>
  <c r="Q57" i="1"/>
  <c r="T57" i="1" s="1"/>
  <c r="K50" i="1"/>
  <c r="J71" i="1"/>
  <c r="M38" i="1"/>
  <c r="M31" i="1"/>
  <c r="D28" i="1"/>
  <c r="Q108" i="1"/>
  <c r="T108" i="1" s="1"/>
  <c r="M108" i="1"/>
  <c r="K69" i="1"/>
  <c r="L65" i="1"/>
  <c r="M34" i="1"/>
  <c r="M30" i="1"/>
  <c r="B71" i="1"/>
  <c r="M77" i="1"/>
  <c r="Q81" i="1"/>
  <c r="T81" i="1" s="1"/>
  <c r="L23" i="1"/>
  <c r="Q23" i="1"/>
  <c r="J28" i="1"/>
  <c r="M41" i="1"/>
  <c r="M48" i="1"/>
  <c r="L55" i="1"/>
  <c r="Q55" i="1"/>
  <c r="T55" i="1" s="1"/>
  <c r="D71" i="1"/>
  <c r="D117" i="1"/>
  <c r="M117" i="1" s="1"/>
  <c r="Q19" i="1"/>
  <c r="T19" i="1" s="1"/>
  <c r="L19" i="1"/>
  <c r="M33" i="1"/>
  <c r="M40" i="1"/>
  <c r="Q80" i="1"/>
  <c r="T80" i="1" s="1"/>
  <c r="B44" i="1"/>
  <c r="B50" i="1"/>
  <c r="B61" i="1"/>
  <c r="L66" i="1"/>
  <c r="M70" i="1"/>
  <c r="E71" i="1"/>
  <c r="F71" i="1"/>
  <c r="Q70" i="1"/>
  <c r="Q77" i="1"/>
  <c r="T77" i="1" s="1"/>
  <c r="B111" i="1"/>
  <c r="Q113" i="1"/>
  <c r="M113" i="1"/>
  <c r="F117" i="1"/>
  <c r="Q116" i="1"/>
  <c r="T116" i="1" s="1"/>
  <c r="M116" i="1"/>
  <c r="E117" i="1"/>
  <c r="M84" i="1"/>
  <c r="B117" i="1"/>
  <c r="B69" i="1"/>
  <c r="M56" i="1"/>
  <c r="L59" i="1"/>
  <c r="Q59" i="1"/>
  <c r="T59" i="1" s="1"/>
  <c r="L37" i="1"/>
  <c r="Q37" i="1"/>
  <c r="T37" i="1" s="1"/>
  <c r="M24" i="1"/>
  <c r="K90" i="1"/>
  <c r="L39" i="1"/>
  <c r="Q39" i="1"/>
  <c r="T39" i="1" s="1"/>
  <c r="F28" i="1"/>
  <c r="M23" i="1"/>
  <c r="M47" i="1"/>
  <c r="Q68" i="1"/>
  <c r="T68" i="1" s="1"/>
  <c r="M68" i="1"/>
  <c r="Q66" i="1"/>
  <c r="T66" i="1" s="1"/>
  <c r="M66" i="1"/>
  <c r="Q26" i="1"/>
  <c r="T26" i="1" s="1"/>
  <c r="L26" i="1"/>
  <c r="Q42" i="1"/>
  <c r="T42" i="1" s="1"/>
  <c r="L42" i="1"/>
  <c r="Q115" i="1"/>
  <c r="T115" i="1" s="1"/>
  <c r="M115" i="1"/>
  <c r="M86" i="1"/>
  <c r="Q86" i="1"/>
  <c r="T86" i="1" s="1"/>
  <c r="Q87" i="1"/>
  <c r="T87" i="1" s="1"/>
  <c r="M87" i="1"/>
  <c r="K61" i="1"/>
  <c r="M37" i="1"/>
  <c r="L27" i="1"/>
  <c r="Q27" i="1"/>
  <c r="T27" i="1" s="1"/>
  <c r="M20" i="1"/>
  <c r="Q18" i="1"/>
  <c r="D100" i="1"/>
  <c r="M58" i="1"/>
  <c r="L70" i="1"/>
  <c r="L71" i="1" s="1"/>
  <c r="K71" i="1"/>
  <c r="Q78" i="1"/>
  <c r="T78" i="1" s="1"/>
  <c r="Q82" i="1"/>
  <c r="T82" i="1" s="1"/>
  <c r="K111" i="1"/>
  <c r="M19" i="1"/>
  <c r="M42" i="1"/>
  <c r="L49" i="1"/>
  <c r="Q49" i="1"/>
  <c r="T49" i="1" s="1"/>
  <c r="F90" i="1"/>
  <c r="E90" i="1"/>
  <c r="M74" i="1"/>
  <c r="B28" i="1"/>
  <c r="E28" i="1"/>
  <c r="M27" i="1"/>
  <c r="D44" i="1"/>
  <c r="L41" i="1"/>
  <c r="Q41" i="1"/>
  <c r="T41" i="1" s="1"/>
  <c r="M46" i="1"/>
  <c r="E50" i="1"/>
  <c r="F50" i="1"/>
  <c r="M59" i="1"/>
  <c r="Q89" i="1"/>
  <c r="T89" i="1" s="1"/>
  <c r="M89" i="1"/>
  <c r="Q110" i="1"/>
  <c r="T110" i="1" s="1"/>
  <c r="M110" i="1"/>
  <c r="Q24" i="1"/>
  <c r="T24" i="1" s="1"/>
  <c r="L24" i="1"/>
  <c r="Q30" i="1"/>
  <c r="L30" i="1"/>
  <c r="Q36" i="1"/>
  <c r="J44" i="1"/>
  <c r="L36" i="1"/>
  <c r="Q40" i="1"/>
  <c r="T40" i="1" s="1"/>
  <c r="L40" i="1"/>
  <c r="Q46" i="1"/>
  <c r="J50" i="1"/>
  <c r="L46" i="1"/>
  <c r="Q52" i="1"/>
  <c r="L52" i="1"/>
  <c r="J61" i="1"/>
  <c r="Q56" i="1"/>
  <c r="T56" i="1" s="1"/>
  <c r="L56" i="1"/>
  <c r="Q60" i="1"/>
  <c r="T60" i="1" s="1"/>
  <c r="L60" i="1"/>
  <c r="M67" i="1"/>
  <c r="Q67" i="1"/>
  <c r="Q84" i="1"/>
  <c r="T84" i="1" s="1"/>
  <c r="L109" i="1"/>
  <c r="B122" i="1"/>
  <c r="Q85" i="1"/>
  <c r="T85" i="1" s="1"/>
  <c r="L108" i="1"/>
  <c r="M82" i="1"/>
  <c r="M109" i="1"/>
  <c r="Q109" i="1"/>
  <c r="T109" i="1" s="1"/>
  <c r="J117" i="1"/>
  <c r="B90" i="1"/>
  <c r="M55" i="1"/>
  <c r="M57" i="1"/>
  <c r="Q20" i="1"/>
  <c r="T20" i="1" s="1"/>
  <c r="L20" i="1"/>
  <c r="M25" i="1"/>
  <c r="M49" i="1"/>
  <c r="M76" i="1"/>
  <c r="M54" i="1"/>
  <c r="Q76" i="1"/>
  <c r="T76" i="1" s="1"/>
  <c r="L53" i="1"/>
  <c r="Q53" i="1"/>
  <c r="T53" i="1" s="1"/>
  <c r="D111" i="1"/>
  <c r="M111" i="1" s="1"/>
  <c r="Q32" i="1"/>
  <c r="T32" i="1" s="1"/>
  <c r="L32" i="1"/>
  <c r="Q48" i="1"/>
  <c r="T48" i="1" s="1"/>
  <c r="L48" i="1"/>
  <c r="Q58" i="1"/>
  <c r="T58" i="1" s="1"/>
  <c r="L58" i="1"/>
  <c r="M81" i="1"/>
  <c r="Q83" i="1"/>
  <c r="T83" i="1" s="1"/>
  <c r="M78" i="1"/>
  <c r="L67" i="1"/>
  <c r="M85" i="1"/>
  <c r="L33" i="1"/>
  <c r="Q33" i="1"/>
  <c r="T33" i="1" s="1"/>
  <c r="M26" i="1"/>
  <c r="M43" i="1"/>
  <c r="M79" i="1"/>
  <c r="E44" i="1"/>
  <c r="F44" i="1"/>
  <c r="M36" i="1"/>
  <c r="L25" i="1"/>
  <c r="Q25" i="1"/>
  <c r="T25" i="1" s="1"/>
  <c r="D90" i="1"/>
  <c r="M83" i="1"/>
  <c r="B15" i="1"/>
  <c r="L43" i="1"/>
  <c r="Q43" i="1"/>
  <c r="T43" i="1" s="1"/>
  <c r="M53" i="1"/>
  <c r="D69" i="1"/>
  <c r="M75" i="1"/>
  <c r="L116" i="1"/>
  <c r="K28" i="1"/>
  <c r="L47" i="1"/>
  <c r="Q47" i="1"/>
  <c r="T47" i="1" s="1"/>
  <c r="F61" i="1"/>
  <c r="M61" i="1" s="1"/>
  <c r="M52" i="1"/>
  <c r="E61" i="1"/>
  <c r="M60" i="1"/>
  <c r="Q74" i="1"/>
  <c r="J90" i="1"/>
  <c r="F69" i="1"/>
  <c r="M65" i="1"/>
  <c r="E69" i="1"/>
  <c r="Q75" i="1"/>
  <c r="T75" i="1" s="1"/>
  <c r="Q79" i="1"/>
  <c r="T79" i="1" s="1"/>
  <c r="K117" i="1"/>
  <c r="L113" i="1"/>
  <c r="L114" i="1"/>
  <c r="M80" i="1"/>
  <c r="M88" i="1"/>
  <c r="Q88" i="1"/>
  <c r="T88" i="1" s="1"/>
  <c r="F111" i="1"/>
  <c r="M107" i="1"/>
  <c r="E111" i="1"/>
  <c r="Q107" i="1"/>
  <c r="D61" i="1"/>
  <c r="D50" i="1"/>
  <c r="L31" i="1"/>
  <c r="Q31" i="1"/>
  <c r="T31" i="1" s="1"/>
  <c r="T67" i="1" l="1"/>
  <c r="D13" i="2"/>
  <c r="D15" i="2" s="1"/>
  <c r="D17" i="2" s="1"/>
  <c r="M44" i="1"/>
  <c r="F72" i="1"/>
  <c r="F92" i="1" s="1"/>
  <c r="L111" i="1"/>
  <c r="L117" i="1"/>
  <c r="M90" i="1"/>
  <c r="L90" i="1"/>
  <c r="L69" i="1"/>
  <c r="L72" i="1" s="1"/>
  <c r="L61" i="1"/>
  <c r="M50" i="1"/>
  <c r="E72" i="1"/>
  <c r="E92" i="1" s="1"/>
  <c r="L50" i="1"/>
  <c r="L44" i="1"/>
  <c r="B63" i="1"/>
  <c r="M28" i="1"/>
  <c r="L34" i="1"/>
  <c r="L28" i="1"/>
  <c r="L21" i="1"/>
  <c r="Q69" i="1"/>
  <c r="T65" i="1"/>
  <c r="Q99" i="1"/>
  <c r="Q61" i="1"/>
  <c r="T52" i="1"/>
  <c r="T61" i="1" s="1"/>
  <c r="Q44" i="1"/>
  <c r="T36" i="1"/>
  <c r="T44" i="1" s="1"/>
  <c r="M98" i="1"/>
  <c r="Q98" i="1"/>
  <c r="Q90" i="1"/>
  <c r="T74" i="1"/>
  <c r="T90" i="1" s="1"/>
  <c r="T99" i="1"/>
  <c r="B72" i="1"/>
  <c r="B92" i="1"/>
  <c r="B12" i="2" s="1"/>
  <c r="Q71" i="1"/>
  <c r="T70" i="1"/>
  <c r="K63" i="1"/>
  <c r="F63" i="1"/>
  <c r="M21" i="1"/>
  <c r="Q120" i="1"/>
  <c r="T120" i="1" s="1"/>
  <c r="T12" i="1"/>
  <c r="T107" i="1"/>
  <c r="T111" i="1" s="1"/>
  <c r="Q111" i="1"/>
  <c r="D15" i="1"/>
  <c r="Q21" i="1"/>
  <c r="T18" i="1"/>
  <c r="T21" i="1" s="1"/>
  <c r="Q117" i="1"/>
  <c r="T113" i="1"/>
  <c r="T117" i="1" s="1"/>
  <c r="E63" i="1"/>
  <c r="D63" i="1"/>
  <c r="D92" i="1"/>
  <c r="D72" i="1"/>
  <c r="Q50" i="1"/>
  <c r="T46" i="1"/>
  <c r="T50" i="1" s="1"/>
  <c r="Q34" i="1"/>
  <c r="T30" i="1"/>
  <c r="T34" i="1" s="1"/>
  <c r="J63" i="1"/>
  <c r="T23" i="1"/>
  <c r="T28" i="1" s="1"/>
  <c r="Q28" i="1"/>
  <c r="K72" i="1"/>
  <c r="K92" i="1" s="1"/>
  <c r="J72" i="1"/>
  <c r="J92" i="1" s="1"/>
  <c r="B97" i="1" l="1"/>
  <c r="K9" i="1" s="1"/>
  <c r="B5" i="2"/>
  <c r="L92" i="1"/>
  <c r="M92" i="1"/>
  <c r="M63" i="1"/>
  <c r="B94" i="1"/>
  <c r="D122" i="1"/>
  <c r="M122" i="1" s="1"/>
  <c r="T72" i="1"/>
  <c r="T92" i="1" s="1"/>
  <c r="K94" i="1"/>
  <c r="E94" i="1"/>
  <c r="L63" i="1"/>
  <c r="J94" i="1"/>
  <c r="D102" i="1"/>
  <c r="D94" i="1"/>
  <c r="E15" i="1"/>
  <c r="L120" i="1"/>
  <c r="T63" i="1"/>
  <c r="Q63" i="1"/>
  <c r="B6" i="2" s="1"/>
  <c r="B8" i="2" s="1"/>
  <c r="B10" i="2" s="1"/>
  <c r="F94" i="1"/>
  <c r="M99" i="1"/>
  <c r="Q72" i="1"/>
  <c r="Q92" i="1" s="1"/>
  <c r="B13" i="2" s="1"/>
  <c r="B15" i="2" s="1"/>
  <c r="B17" i="2" s="1"/>
  <c r="L94" i="1" l="1"/>
  <c r="B100" i="1"/>
  <c r="B102" i="1" s="1"/>
  <c r="B124" i="1" s="1"/>
  <c r="F97" i="1"/>
  <c r="F100" i="1" s="1"/>
  <c r="F102" i="1" s="1"/>
  <c r="Q9" i="1"/>
  <c r="Q15" i="1" s="1"/>
  <c r="J9" i="1"/>
  <c r="J15" i="1" s="1"/>
  <c r="K97" i="1"/>
  <c r="M94" i="1"/>
  <c r="D124" i="1"/>
  <c r="L99" i="1"/>
  <c r="Q94" i="1"/>
  <c r="T94" i="1" s="1"/>
  <c r="T97" i="1" s="1"/>
  <c r="T100" i="1" s="1"/>
  <c r="T102" i="1" s="1"/>
  <c r="Q121" i="1"/>
  <c r="T121" i="1" s="1"/>
  <c r="T13" i="1"/>
  <c r="J122" i="1"/>
  <c r="T11" i="1"/>
  <c r="Q119" i="1"/>
  <c r="E100" i="1"/>
  <c r="E102" i="1" s="1"/>
  <c r="F122" i="1"/>
  <c r="E122" i="1"/>
  <c r="F15" i="1" l="1"/>
  <c r="T15" i="1"/>
  <c r="Q97" i="1"/>
  <c r="Q100" i="1" s="1"/>
  <c r="Q102" i="1" s="1"/>
  <c r="L121" i="1"/>
  <c r="F124" i="1"/>
  <c r="E124" i="1"/>
  <c r="T119" i="1"/>
  <c r="T122" i="1" s="1"/>
  <c r="T124" i="1" s="1"/>
  <c r="Q122" i="1"/>
  <c r="L119" i="1"/>
  <c r="K122" i="1"/>
  <c r="L122" i="1" s="1"/>
  <c r="K15" i="1"/>
  <c r="Q104" i="1" l="1"/>
  <c r="R104" i="1" s="1"/>
  <c r="Q124" i="1"/>
  <c r="Q126" i="1" s="1"/>
  <c r="R126" i="1" s="1"/>
  <c r="K100" i="1"/>
  <c r="K102" i="1" s="1"/>
  <c r="K124" i="1" l="1"/>
  <c r="J97" i="1"/>
  <c r="J100" i="1" s="1"/>
  <c r="J102" i="1" s="1"/>
  <c r="L98" i="1"/>
  <c r="L102" i="1" l="1"/>
  <c r="J124" i="1"/>
  <c r="L124" i="1" s="1"/>
  <c r="L97" i="1"/>
  <c r="L100" i="1" s="1"/>
  <c r="M97" i="1"/>
</calcChain>
</file>

<file path=xl/sharedStrings.xml><?xml version="1.0" encoding="utf-8"?>
<sst xmlns="http://schemas.openxmlformats.org/spreadsheetml/2006/main" count="136" uniqueCount="131">
  <si>
    <t>Period:</t>
  </si>
  <si>
    <t>Month:</t>
  </si>
  <si>
    <t>BUDGET</t>
  </si>
  <si>
    <t>FORECAST</t>
  </si>
  <si>
    <t>YEAR TO DATE</t>
  </si>
  <si>
    <t>PROJECTED</t>
  </si>
  <si>
    <t>YEAR END</t>
  </si>
  <si>
    <t>CFR</t>
  </si>
  <si>
    <t>Original</t>
  </si>
  <si>
    <t>Virements</t>
  </si>
  <si>
    <t>Current</t>
  </si>
  <si>
    <t>Commitments</t>
  </si>
  <si>
    <t xml:space="preserve">Actual </t>
  </si>
  <si>
    <t>Budget</t>
  </si>
  <si>
    <t>Variance</t>
  </si>
  <si>
    <t>% of Annual Budget</t>
  </si>
  <si>
    <t>Year End Balance</t>
  </si>
  <si>
    <t>Variance to Budget</t>
  </si>
  <si>
    <t>Notes</t>
  </si>
  <si>
    <t>Opening Balances</t>
  </si>
  <si>
    <t>OB01-Committed Revenue Balance</t>
  </si>
  <si>
    <t>OB02-Other Revenue Balances</t>
  </si>
  <si>
    <t>OB03-Devolved Formula Capital Balances</t>
  </si>
  <si>
    <t>OB04-Other Standards Fund Capital Balances</t>
  </si>
  <si>
    <t>OB05-Other Capital Balances</t>
  </si>
  <si>
    <t xml:space="preserve">OB06-Community focused extended school balances </t>
  </si>
  <si>
    <t>Total Balances Brought Forward</t>
  </si>
  <si>
    <t>Expenditure</t>
  </si>
  <si>
    <t>E01-Teaching Staff</t>
  </si>
  <si>
    <t>E02-Supply Staff (Payroll)</t>
  </si>
  <si>
    <t>E26-Agency Supply Staff</t>
  </si>
  <si>
    <t>TOTAL TEACHING STAFF</t>
  </si>
  <si>
    <t>E03-Education Support Staff</t>
  </si>
  <si>
    <t>E04-Premises Staff</t>
  </si>
  <si>
    <t>E05-Administrative &amp; Clerical Staff</t>
  </si>
  <si>
    <t>E06-Catering Staff</t>
  </si>
  <si>
    <t>E07-Cost of Other Staff</t>
  </si>
  <si>
    <t>TOTAL NON-TEACHING STAFF</t>
  </si>
  <si>
    <t>E08-Indirect Employee Expenses</t>
  </si>
  <si>
    <t>E09-Staff Development &amp; Training</t>
  </si>
  <si>
    <t>E10-Supply Teacher Insurance</t>
  </si>
  <si>
    <t>E11-Staff Related Insurance</t>
  </si>
  <si>
    <t>TOTAL OTHER STAFF COSTS</t>
  </si>
  <si>
    <t>E12-Building Maintenance &amp; Improvement</t>
  </si>
  <si>
    <t>E13-Grounds Maintenance &amp; Improvement</t>
  </si>
  <si>
    <t>E14-Cleaning &amp; Caretaking</t>
  </si>
  <si>
    <t>E15-Water &amp; Sewerage</t>
  </si>
  <si>
    <t>E16-Energy</t>
  </si>
  <si>
    <t>E17-Rates</t>
  </si>
  <si>
    <t>E18-Other Occupation Costs</t>
  </si>
  <si>
    <t>E23-Other Insurance Premiums</t>
  </si>
  <si>
    <t>TOTAL PREMISES COSTS</t>
  </si>
  <si>
    <t>E19-Learning Resources (not ICT)</t>
  </si>
  <si>
    <t>E20-ICT Learning Resources</t>
  </si>
  <si>
    <t>E21-Exam Fees</t>
  </si>
  <si>
    <t>E27-Bought in Professional Services - Curric</t>
  </si>
  <si>
    <t>TOTAL LEARNING RESOURCES</t>
  </si>
  <si>
    <t>E22-Administrative Supplies</t>
  </si>
  <si>
    <t>E24-Special Facilities</t>
  </si>
  <si>
    <t>E25-Catering Supplies</t>
  </si>
  <si>
    <t>E28a-Bought in Professional Services - Other (except PFI)</t>
  </si>
  <si>
    <t>E28b-Bought in Professional Services - Other (PFI)</t>
  </si>
  <si>
    <t>E29-Loan Interest</t>
  </si>
  <si>
    <t>E30-Direct Revenue Financing</t>
  </si>
  <si>
    <t xml:space="preserve">E31-Community focused extended school staff </t>
  </si>
  <si>
    <t>E32-Community focused extended school costs</t>
  </si>
  <si>
    <t>TOTAL OTHER SUPPLIES &amp; SERVICES</t>
  </si>
  <si>
    <t>Total Expenditure</t>
  </si>
  <si>
    <t>Income</t>
  </si>
  <si>
    <t>I01-Funds Delegated by LEA</t>
  </si>
  <si>
    <t>I02-Funding for 6 Form Students</t>
  </si>
  <si>
    <t>I03-SEN Funding</t>
  </si>
  <si>
    <t>I04-Funding for Minority Ethnic Pupils</t>
  </si>
  <si>
    <t>I05-Pupil Premium</t>
  </si>
  <si>
    <t>I14-SSG – pupil focused</t>
  </si>
  <si>
    <t>TOTAL CENTRAL INCOME</t>
  </si>
  <si>
    <t>I06-Other Government Grants</t>
  </si>
  <si>
    <t>I07-Other Grants and Payments</t>
  </si>
  <si>
    <t>I08a-Income - Letting Premises</t>
  </si>
  <si>
    <t>I08b-Other Income - Facilities and Services</t>
  </si>
  <si>
    <t>I09-Income - Catering</t>
  </si>
  <si>
    <t>I10-Receipts - Supply Teacher Claims</t>
  </si>
  <si>
    <t>I11-Receipts - Other Insurance Claims</t>
  </si>
  <si>
    <t>I12-Income - Contributions to Visits, etc</t>
  </si>
  <si>
    <t>I13-Donations / Private Funds</t>
  </si>
  <si>
    <t xml:space="preserve">I15-Pupil focused extended school funding and/or grants </t>
  </si>
  <si>
    <t xml:space="preserve">I16-Comm focused extended school funding and/or grants </t>
  </si>
  <si>
    <t>I17-Extended School</t>
  </si>
  <si>
    <t>TOTAL OTHER INCOME</t>
  </si>
  <si>
    <t>Total Income</t>
  </si>
  <si>
    <t>In-Year Revenue Balance</t>
  </si>
  <si>
    <t>Carryforwards</t>
  </si>
  <si>
    <t>B01-Committed Revenue Balance</t>
  </si>
  <si>
    <t>B02-Other Revenue Balances</t>
  </si>
  <si>
    <t xml:space="preserve">B06-Community focused extended school balances </t>
  </si>
  <si>
    <t>Total Carryforwards</t>
  </si>
  <si>
    <t>Total Revenue Balance</t>
  </si>
  <si>
    <t>Capital Expenditure</t>
  </si>
  <si>
    <t>CE01-Acquisition of land and existing buildings</t>
  </si>
  <si>
    <t>CE02-New construction, conversion, and renovation</t>
  </si>
  <si>
    <t>CE03-Vehicles, plant, equipment and machinery</t>
  </si>
  <si>
    <t>CE04-Information and communications technology (ICT)</t>
  </si>
  <si>
    <t>Total Capital Expenditure</t>
  </si>
  <si>
    <t>Capital Income</t>
  </si>
  <si>
    <t>CI01-Capital Income</t>
  </si>
  <si>
    <t>CI03-Private Income</t>
  </si>
  <si>
    <t>CI04-Direct Revenue Financing</t>
  </si>
  <si>
    <t>TC24 Capital ICT</t>
  </si>
  <si>
    <t>Total Capital Income</t>
  </si>
  <si>
    <t>B03-Devolved Formula Capital Balances</t>
  </si>
  <si>
    <t>B04-Other Standards Fund Capital Balances</t>
  </si>
  <si>
    <t>B05-Other Capital Balances</t>
  </si>
  <si>
    <t>Total Revenue and Capital Balance</t>
  </si>
  <si>
    <t>2021-22</t>
  </si>
  <si>
    <t>Adjustments (+/-)</t>
  </si>
  <si>
    <t>I18a-Coronavirus Job Retention Scheme</t>
  </si>
  <si>
    <t>I18b-DfE grant scheme for exceptional costs due to COVID-19</t>
  </si>
  <si>
    <t>I18c-Other COVID-19 related grants</t>
  </si>
  <si>
    <t>I18d-Additional Grants for Schools</t>
  </si>
  <si>
    <t>Year:</t>
  </si>
  <si>
    <t>DfE Number:</t>
  </si>
  <si>
    <t>Budget Monitoring Report</t>
  </si>
  <si>
    <t>Projected Year End Balance for 2022-23 financial year:</t>
  </si>
  <si>
    <t>2021-22 Expenditure</t>
  </si>
  <si>
    <t>2022-23 Projected Expend</t>
  </si>
  <si>
    <t>% Increase</t>
  </si>
  <si>
    <t>Net Increase</t>
  </si>
  <si>
    <t>2021-22 Income</t>
  </si>
  <si>
    <t>2022-23 Projected Income</t>
  </si>
  <si>
    <t>% Decrease</t>
  </si>
  <si>
    <t>I03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</si>
</sst>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;[Red]\(#,##0\)"/>
    <numFmt numFmtId="165" formatCode="#,##0_ ;[Red]\-#,##0\ 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&quot;£&quot;#,##0.00;[Red]&quot;£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3" tint="-0.499984740745262"/>
      <name val="Arial"/>
      <family val="2"/>
    </font>
    <font>
      <sz val="12"/>
      <color indexed="62"/>
      <name val="Arial"/>
      <family val="2"/>
    </font>
    <font>
      <b/>
      <sz val="12"/>
      <color theme="3" tint="-0.499984740745262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6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6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61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color theme="0" tint="-0.14999847407452621"/>
      <name val="Arial"/>
      <family val="2"/>
    </font>
    <font>
      <b/>
      <sz val="12"/>
      <color indexed="6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F4D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5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43" fontId="5" fillId="0" borderId="0" xfId="1" applyFont="1" applyFill="1" applyBorder="1" applyAlignment="1" applyProtection="1">
      <alignment horizontal="center" vertical="center"/>
      <protection hidden="1"/>
    </xf>
    <xf numFmtId="165" fontId="5" fillId="0" borderId="0" xfId="0" applyNumberFormat="1" applyFont="1" applyAlignment="1" applyProtection="1">
      <alignment horizontal="center"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9" fontId="9" fillId="2" borderId="0" xfId="2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" fontId="3" fillId="0" borderId="0" xfId="0" applyNumberFormat="1" applyFont="1" applyAlignment="1">
      <alignment vertical="center"/>
    </xf>
    <xf numFmtId="43" fontId="12" fillId="0" borderId="0" xfId="1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43" fontId="11" fillId="5" borderId="6" xfId="1" applyFont="1" applyFill="1" applyBorder="1" applyAlignment="1" applyProtection="1">
      <alignment horizontal="center" vertical="center" wrapText="1"/>
      <protection hidden="1"/>
    </xf>
    <xf numFmtId="164" fontId="11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>
      <alignment vertical="center"/>
    </xf>
    <xf numFmtId="1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1" fontId="11" fillId="6" borderId="0" xfId="0" applyNumberFormat="1" applyFont="1" applyFill="1" applyAlignment="1" applyProtection="1">
      <alignment horizontal="center" vertical="center" wrapText="1"/>
      <protection hidden="1"/>
    </xf>
    <xf numFmtId="3" fontId="3" fillId="0" borderId="0" xfId="0" applyNumberFormat="1" applyFont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4" fillId="4" borderId="0" xfId="0" applyNumberFormat="1" applyFont="1" applyFill="1" applyAlignment="1" applyProtection="1">
      <alignment horizontal="center" vertical="center" wrapText="1"/>
      <protection hidden="1"/>
    </xf>
    <xf numFmtId="164" fontId="11" fillId="4" borderId="9" xfId="0" applyNumberFormat="1" applyFont="1" applyFill="1" applyBorder="1" applyAlignment="1" applyProtection="1">
      <alignment horizontal="center" vertical="center" wrapText="1"/>
      <protection hidden="1"/>
    </xf>
    <xf numFmtId="164" fontId="16" fillId="4" borderId="6" xfId="3" applyNumberFormat="1" applyFont="1" applyFill="1" applyBorder="1" applyAlignment="1" applyProtection="1">
      <alignment horizontal="right" vertical="center" wrapText="1"/>
      <protection hidden="1"/>
    </xf>
    <xf numFmtId="43" fontId="11" fillId="4" borderId="6" xfId="1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vertical="center"/>
      <protection hidden="1"/>
    </xf>
    <xf numFmtId="164" fontId="17" fillId="6" borderId="0" xfId="3" applyNumberFormat="1" applyFont="1" applyFill="1" applyBorder="1" applyAlignment="1" applyProtection="1">
      <alignment vertical="center"/>
      <protection hidden="1"/>
    </xf>
    <xf numFmtId="164" fontId="3" fillId="0" borderId="0" xfId="0" applyNumberFormat="1" applyFont="1" applyAlignment="1">
      <alignment vertical="center"/>
    </xf>
    <xf numFmtId="164" fontId="3" fillId="3" borderId="8" xfId="0" applyNumberFormat="1" applyFont="1" applyFill="1" applyBorder="1" applyAlignment="1">
      <alignment vertical="center"/>
    </xf>
    <xf numFmtId="164" fontId="3" fillId="7" borderId="8" xfId="0" applyNumberFormat="1" applyFont="1" applyFill="1" applyBorder="1" applyAlignment="1">
      <alignment vertical="center"/>
    </xf>
    <xf numFmtId="164" fontId="11" fillId="0" borderId="0" xfId="0" applyNumberFormat="1" applyFont="1" applyAlignment="1" applyProtection="1">
      <alignment vertical="center"/>
      <protection hidden="1"/>
    </xf>
    <xf numFmtId="164" fontId="3" fillId="8" borderId="8" xfId="0" applyNumberFormat="1" applyFont="1" applyFill="1" applyBorder="1" applyAlignment="1">
      <alignment vertical="center"/>
    </xf>
    <xf numFmtId="164" fontId="16" fillId="9" borderId="6" xfId="3" applyNumberFormat="1" applyFont="1" applyFill="1" applyBorder="1" applyAlignment="1" applyProtection="1">
      <alignment horizontal="right" vertical="center" wrapText="1"/>
      <protection hidden="1"/>
    </xf>
    <xf numFmtId="9" fontId="9" fillId="0" borderId="8" xfId="2" applyFont="1" applyFill="1" applyBorder="1" applyAlignment="1">
      <alignment vertical="center"/>
    </xf>
    <xf numFmtId="3" fontId="3" fillId="8" borderId="8" xfId="0" applyNumberFormat="1" applyFont="1" applyFill="1" applyBorder="1" applyAlignment="1">
      <alignment vertical="center"/>
    </xf>
    <xf numFmtId="168" fontId="3" fillId="5" borderId="8" xfId="1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164" fontId="3" fillId="9" borderId="8" xfId="0" applyNumberFormat="1" applyFont="1" applyFill="1" applyBorder="1" applyAlignment="1">
      <alignment vertical="center"/>
    </xf>
    <xf numFmtId="9" fontId="3" fillId="0" borderId="8" xfId="2" applyFont="1" applyFill="1" applyBorder="1" applyAlignment="1">
      <alignment vertical="center"/>
    </xf>
    <xf numFmtId="164" fontId="3" fillId="0" borderId="0" xfId="0" quotePrefix="1" applyNumberFormat="1" applyFont="1" applyAlignment="1">
      <alignment vertical="center"/>
    </xf>
    <xf numFmtId="0" fontId="11" fillId="10" borderId="1" xfId="0" applyFont="1" applyFill="1" applyBorder="1" applyAlignment="1" applyProtection="1">
      <alignment vertical="center"/>
      <protection hidden="1"/>
    </xf>
    <xf numFmtId="164" fontId="14" fillId="10" borderId="0" xfId="3" applyNumberFormat="1" applyFont="1" applyFill="1" applyBorder="1" applyAlignment="1" applyProtection="1">
      <alignment vertical="center"/>
      <protection hidden="1"/>
    </xf>
    <xf numFmtId="164" fontId="11" fillId="10" borderId="8" xfId="0" applyNumberFormat="1" applyFont="1" applyFill="1" applyBorder="1" applyAlignment="1">
      <alignment vertical="center"/>
    </xf>
    <xf numFmtId="9" fontId="11" fillId="10" borderId="8" xfId="2" applyFont="1" applyFill="1" applyBorder="1" applyAlignment="1">
      <alignment vertical="center"/>
    </xf>
    <xf numFmtId="3" fontId="11" fillId="10" borderId="8" xfId="0" applyNumberFormat="1" applyFont="1" applyFill="1" applyBorder="1" applyAlignment="1">
      <alignment vertical="center"/>
    </xf>
    <xf numFmtId="168" fontId="11" fillId="10" borderId="8" xfId="1" applyNumberFormat="1" applyFont="1" applyFill="1" applyBorder="1" applyAlignment="1">
      <alignment vertical="center"/>
    </xf>
    <xf numFmtId="167" fontId="3" fillId="0" borderId="0" xfId="0" applyNumberFormat="1" applyFont="1" applyAlignment="1">
      <alignment vertical="center"/>
    </xf>
    <xf numFmtId="164" fontId="11" fillId="6" borderId="0" xfId="0" applyNumberFormat="1" applyFont="1" applyFill="1" applyAlignment="1" applyProtection="1">
      <alignment horizontal="center" vertical="center" wrapText="1"/>
      <protection hidden="1"/>
    </xf>
    <xf numFmtId="164" fontId="3" fillId="0" borderId="0" xfId="0" applyNumberFormat="1" applyFont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vertical="center" wrapText="1"/>
    </xf>
    <xf numFmtId="168" fontId="11" fillId="5" borderId="6" xfId="1" applyNumberFormat="1" applyFont="1" applyFill="1" applyBorder="1" applyAlignment="1" applyProtection="1">
      <alignment horizontal="center" vertical="center" wrapText="1"/>
      <protection hidden="1"/>
    </xf>
    <xf numFmtId="164" fontId="18" fillId="0" borderId="6" xfId="0" applyNumberFormat="1" applyFont="1" applyBorder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4" fontId="3" fillId="0" borderId="8" xfId="0" applyNumberFormat="1" applyFont="1" applyBorder="1" applyAlignment="1">
      <alignment vertical="center"/>
    </xf>
    <xf numFmtId="168" fontId="3" fillId="0" borderId="8" xfId="1" applyNumberFormat="1" applyFont="1" applyFill="1" applyBorder="1" applyAlignment="1">
      <alignment vertical="center"/>
    </xf>
    <xf numFmtId="3" fontId="3" fillId="7" borderId="8" xfId="0" applyNumberFormat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164" fontId="11" fillId="9" borderId="6" xfId="3" applyNumberFormat="1" applyFont="1" applyFill="1" applyBorder="1" applyAlignment="1" applyProtection="1">
      <alignment horizontal="right" vertical="center" wrapText="1"/>
      <protection hidden="1"/>
    </xf>
    <xf numFmtId="0" fontId="11" fillId="11" borderId="1" xfId="0" applyFont="1" applyFill="1" applyBorder="1" applyAlignment="1" applyProtection="1">
      <alignment vertical="center"/>
      <protection hidden="1"/>
    </xf>
    <xf numFmtId="164" fontId="14" fillId="11" borderId="0" xfId="3" applyNumberFormat="1" applyFont="1" applyFill="1" applyBorder="1" applyAlignment="1" applyProtection="1">
      <alignment vertical="center"/>
      <protection hidden="1"/>
    </xf>
    <xf numFmtId="164" fontId="9" fillId="0" borderId="0" xfId="0" applyNumberFormat="1" applyFont="1" applyAlignment="1">
      <alignment vertical="center"/>
    </xf>
    <xf numFmtId="164" fontId="9" fillId="11" borderId="8" xfId="0" applyNumberFormat="1" applyFont="1" applyFill="1" applyBorder="1" applyAlignment="1">
      <alignment vertical="center"/>
    </xf>
    <xf numFmtId="164" fontId="11" fillId="4" borderId="6" xfId="3" applyNumberFormat="1" applyFont="1" applyFill="1" applyBorder="1" applyAlignment="1" applyProtection="1">
      <alignment horizontal="right" vertical="center" wrapText="1"/>
      <protection hidden="1"/>
    </xf>
    <xf numFmtId="9" fontId="9" fillId="11" borderId="8" xfId="2" applyFont="1" applyFill="1" applyBorder="1" applyAlignment="1">
      <alignment vertical="center"/>
    </xf>
    <xf numFmtId="3" fontId="9" fillId="11" borderId="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168" fontId="9" fillId="11" borderId="8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17" fillId="0" borderId="0" xfId="3" applyNumberFormat="1" applyFont="1" applyFill="1" applyBorder="1" applyAlignment="1" applyProtection="1">
      <alignment vertical="center"/>
      <protection hidden="1"/>
    </xf>
    <xf numFmtId="164" fontId="16" fillId="0" borderId="0" xfId="3" applyNumberFormat="1" applyFont="1" applyFill="1" applyBorder="1" applyAlignment="1" applyProtection="1">
      <alignment vertical="center"/>
      <protection hidden="1"/>
    </xf>
    <xf numFmtId="169" fontId="3" fillId="0" borderId="0" xfId="2" applyNumberFormat="1" applyFont="1" applyAlignment="1">
      <alignment vertical="center"/>
    </xf>
    <xf numFmtId="164" fontId="11" fillId="11" borderId="6" xfId="3" applyNumberFormat="1" applyFont="1" applyFill="1" applyBorder="1" applyAlignment="1" applyProtection="1">
      <alignment horizontal="right" vertical="center" wrapText="1"/>
      <protection hidden="1"/>
    </xf>
    <xf numFmtId="10" fontId="9" fillId="0" borderId="0" xfId="2" applyNumberFormat="1" applyFont="1" applyAlignment="1">
      <alignment vertical="center"/>
    </xf>
    <xf numFmtId="164" fontId="14" fillId="10" borderId="8" xfId="3" applyNumberFormat="1" applyFont="1" applyFill="1" applyBorder="1" applyAlignment="1">
      <alignment vertical="center"/>
    </xf>
    <xf numFmtId="164" fontId="11" fillId="12" borderId="8" xfId="0" applyNumberFormat="1" applyFont="1" applyFill="1" applyBorder="1" applyAlignment="1">
      <alignment vertical="center"/>
    </xf>
    <xf numFmtId="164" fontId="19" fillId="0" borderId="0" xfId="3" applyNumberFormat="1" applyFont="1" applyFill="1" applyBorder="1" applyAlignment="1" applyProtection="1">
      <alignment horizontal="left" vertical="center" wrapText="1"/>
      <protection hidden="1"/>
    </xf>
    <xf numFmtId="166" fontId="3" fillId="0" borderId="0" xfId="0" applyNumberFormat="1" applyFont="1" applyAlignment="1">
      <alignment vertical="center"/>
    </xf>
    <xf numFmtId="0" fontId="20" fillId="11" borderId="1" xfId="0" applyFont="1" applyFill="1" applyBorder="1" applyAlignment="1" applyProtection="1">
      <alignment vertical="center"/>
      <protection hidden="1"/>
    </xf>
    <xf numFmtId="164" fontId="3" fillId="11" borderId="8" xfId="0" applyNumberFormat="1" applyFont="1" applyFill="1" applyBorder="1" applyAlignment="1">
      <alignment vertical="center"/>
    </xf>
    <xf numFmtId="9" fontId="3" fillId="11" borderId="8" xfId="2" applyFont="1" applyFill="1" applyBorder="1" applyAlignment="1">
      <alignment vertical="center"/>
    </xf>
    <xf numFmtId="3" fontId="3" fillId="11" borderId="8" xfId="0" applyNumberFormat="1" applyFont="1" applyFill="1" applyBorder="1" applyAlignment="1">
      <alignment vertical="center"/>
    </xf>
    <xf numFmtId="167" fontId="3" fillId="0" borderId="0" xfId="0" applyNumberFormat="1" applyFont="1" applyAlignment="1">
      <alignment horizontal="right" vertical="center"/>
    </xf>
    <xf numFmtId="164" fontId="9" fillId="3" borderId="8" xfId="0" applyNumberFormat="1" applyFont="1" applyFill="1" applyBorder="1" applyAlignment="1">
      <alignment vertical="center"/>
    </xf>
    <xf numFmtId="168" fontId="3" fillId="11" borderId="8" xfId="1" applyNumberFormat="1" applyFont="1" applyFill="1" applyBorder="1" applyAlignment="1">
      <alignment vertical="center"/>
    </xf>
    <xf numFmtId="164" fontId="9" fillId="12" borderId="8" xfId="0" applyNumberFormat="1" applyFont="1" applyFill="1" applyBorder="1" applyAlignment="1">
      <alignment vertical="center"/>
    </xf>
    <xf numFmtId="169" fontId="9" fillId="0" borderId="0" xfId="2" applyNumberFormat="1" applyFont="1" applyAlignment="1">
      <alignment vertical="center"/>
    </xf>
    <xf numFmtId="164" fontId="17" fillId="0" borderId="0" xfId="0" applyNumberFormat="1" applyFont="1" applyAlignment="1" applyProtection="1">
      <alignment vertical="center"/>
      <protection hidden="1"/>
    </xf>
    <xf numFmtId="164" fontId="17" fillId="0" borderId="0" xfId="3" applyNumberFormat="1" applyFont="1" applyBorder="1" applyAlignment="1" applyProtection="1">
      <alignment vertical="center"/>
      <protection hidden="1"/>
    </xf>
    <xf numFmtId="164" fontId="21" fillId="0" borderId="0" xfId="0" applyNumberFormat="1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right" vertical="center"/>
      <protection hidden="1"/>
    </xf>
    <xf numFmtId="168" fontId="12" fillId="0" borderId="0" xfId="1" applyNumberFormat="1" applyFont="1" applyFill="1" applyBorder="1" applyAlignment="1" applyProtection="1">
      <alignment horizontal="left" vertical="center"/>
      <protection hidden="1"/>
    </xf>
    <xf numFmtId="0" fontId="11" fillId="10" borderId="0" xfId="0" applyFont="1" applyFill="1" applyAlignment="1" applyProtection="1">
      <alignment vertical="center"/>
      <protection hidden="1"/>
    </xf>
    <xf numFmtId="164" fontId="14" fillId="10" borderId="0" xfId="0" applyNumberFormat="1" applyFont="1" applyFill="1" applyAlignment="1" applyProtection="1">
      <alignment vertical="center"/>
      <protection hidden="1"/>
    </xf>
    <xf numFmtId="164" fontId="11" fillId="10" borderId="0" xfId="0" applyNumberFormat="1" applyFont="1" applyFill="1" applyAlignment="1" applyProtection="1">
      <alignment horizontal="right" vertical="center"/>
      <protection hidden="1"/>
    </xf>
    <xf numFmtId="168" fontId="11" fillId="10" borderId="0" xfId="1" applyNumberFormat="1" applyFont="1" applyFill="1" applyBorder="1" applyAlignment="1" applyProtection="1">
      <alignment horizontal="right" vertical="center"/>
      <protection hidden="1"/>
    </xf>
    <xf numFmtId="168" fontId="11" fillId="4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168" fontId="3" fillId="0" borderId="6" xfId="1" applyNumberFormat="1" applyFont="1" applyFill="1" applyBorder="1" applyAlignment="1">
      <alignment vertical="center"/>
    </xf>
    <xf numFmtId="164" fontId="14" fillId="10" borderId="8" xfId="0" applyNumberFormat="1" applyFont="1" applyFill="1" applyBorder="1" applyAlignment="1">
      <alignment vertical="center"/>
    </xf>
    <xf numFmtId="168" fontId="3" fillId="0" borderId="0" xfId="1" applyNumberFormat="1" applyFont="1" applyFill="1" applyAlignment="1">
      <alignment vertical="center"/>
    </xf>
    <xf numFmtId="0" fontId="22" fillId="8" borderId="0" xfId="0" applyFont="1" applyFill="1" applyAlignment="1">
      <alignment vertical="center"/>
    </xf>
    <xf numFmtId="164" fontId="9" fillId="8" borderId="0" xfId="0" applyNumberFormat="1" applyFont="1" applyFill="1" applyAlignment="1">
      <alignment vertical="center"/>
    </xf>
    <xf numFmtId="168" fontId="11" fillId="8" borderId="0" xfId="1" applyNumberFormat="1" applyFont="1" applyFill="1" applyBorder="1" applyAlignment="1" applyProtection="1">
      <alignment horizontal="right" vertical="center"/>
      <protection hidden="1"/>
    </xf>
    <xf numFmtId="3" fontId="22" fillId="8" borderId="0" xfId="0" applyNumberFormat="1" applyFont="1" applyFill="1" applyAlignment="1">
      <alignment horizontal="left" vertical="center"/>
    </xf>
    <xf numFmtId="0" fontId="9" fillId="8" borderId="0" xfId="0" applyFont="1" applyFill="1" applyAlignment="1">
      <alignment vertical="center"/>
    </xf>
    <xf numFmtId="3" fontId="9" fillId="8" borderId="0" xfId="0" applyNumberFormat="1" applyFont="1" applyFill="1" applyAlignment="1">
      <alignment vertical="center"/>
    </xf>
    <xf numFmtId="43" fontId="22" fillId="0" borderId="0" xfId="1" applyFont="1" applyBorder="1" applyAlignment="1">
      <alignment vertical="center"/>
    </xf>
    <xf numFmtId="164" fontId="19" fillId="0" borderId="6" xfId="0" applyNumberFormat="1" applyFont="1" applyBorder="1" applyAlignment="1" applyProtection="1">
      <alignment horizontal="left" vertical="center" wrapText="1"/>
      <protection hidden="1"/>
    </xf>
    <xf numFmtId="168" fontId="18" fillId="0" borderId="6" xfId="1" applyNumberFormat="1" applyFont="1" applyFill="1" applyBorder="1" applyAlignment="1" applyProtection="1">
      <alignment horizontal="left" vertical="center" wrapText="1"/>
      <protection hidden="1"/>
    </xf>
    <xf numFmtId="170" fontId="3" fillId="0" borderId="0" xfId="0" applyNumberFormat="1" applyFont="1" applyAlignment="1">
      <alignment vertical="center"/>
    </xf>
    <xf numFmtId="3" fontId="23" fillId="0" borderId="8" xfId="0" applyNumberFormat="1" applyFont="1" applyBorder="1" applyAlignment="1">
      <alignment vertical="center"/>
    </xf>
    <xf numFmtId="168" fontId="3" fillId="0" borderId="0" xfId="1" applyNumberFormat="1" applyFont="1" applyAlignment="1">
      <alignment vertical="center"/>
    </xf>
    <xf numFmtId="168" fontId="11" fillId="8" borderId="0" xfId="1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 wrapText="1"/>
      <protection hidden="1"/>
    </xf>
    <xf numFmtId="0" fontId="9" fillId="0" borderId="0" xfId="0" applyFont="1" applyAlignment="1">
      <alignment horizontal="center" vertical="center"/>
    </xf>
    <xf numFmtId="164" fontId="16" fillId="0" borderId="6" xfId="3" applyNumberFormat="1" applyFont="1" applyFill="1" applyBorder="1" applyAlignment="1" applyProtection="1">
      <alignment horizontal="right" vertical="center" wrapText="1"/>
      <protection hidden="1"/>
    </xf>
    <xf numFmtId="164" fontId="11" fillId="10" borderId="6" xfId="3" applyNumberFormat="1" applyFont="1" applyFill="1" applyBorder="1" applyAlignment="1" applyProtection="1">
      <alignment horizontal="right" vertical="center" wrapText="1"/>
      <protection hidden="1"/>
    </xf>
    <xf numFmtId="164" fontId="11" fillId="13" borderId="6" xfId="3" applyNumberFormat="1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65" fontId="8" fillId="0" borderId="0" xfId="0" applyNumberFormat="1" applyFont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9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43" fontId="0" fillId="0" borderId="0" xfId="1" applyFont="1"/>
    <xf numFmtId="43" fontId="24" fillId="0" borderId="10" xfId="1" applyFont="1" applyBorder="1"/>
    <xf numFmtId="43" fontId="24" fillId="0" borderId="10" xfId="1" applyFont="1" applyBorder="1" applyAlignment="1"/>
    <xf numFmtId="3" fontId="9" fillId="3" borderId="1" xfId="0" applyNumberFormat="1" applyFont="1" applyFill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16"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C000"/>
          </stop>
          <stop position="1">
            <color theme="0"/>
          </stop>
        </gradientFill>
      </fill>
    </dxf>
    <dxf>
      <font>
        <b/>
        <i val="0"/>
        <color auto="1"/>
      </font>
      <numFmt numFmtId="164" formatCode="#,##0;[Red]\(#,##0\)"/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  <dxf>
      <font>
        <b/>
        <i val="0"/>
        <color auto="1"/>
      </font>
      <fill>
        <gradientFill degree="90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619125</xdr:colOff>
      <xdr:row>1</xdr:row>
      <xdr:rowOff>9525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212</xdr:row>
          <xdr:rowOff>28575</xdr:rowOff>
        </xdr:from>
        <xdr:to>
          <xdr:col>2</xdr:col>
          <xdr:colOff>0</xdr:colOff>
          <xdr:row>214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n-GB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466725</xdr:colOff>
          <xdr:row>218</xdr:row>
          <xdr:rowOff>142875</xdr:rowOff>
        </xdr:from>
        <xdr:to>
          <xdr:col>10</xdr:col>
          <xdr:colOff>466725</xdr:colOff>
          <xdr:row>220</xdr:row>
          <xdr:rowOff>114300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 Commitments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LT%20Finance\Schools%20Finance%20Team\Monthly%20Returns\2021-22\Processing%20Monthly%20Returns%20from%20schools%202021-22%20v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Guidance"/>
      <sheetName val="Income and Expenditure"/>
      <sheetName val="Monitoring Report"/>
      <sheetName val="Individual Schools"/>
      <sheetName val="SLT Monitoring"/>
      <sheetName val="Monitoring Report (Period 6)"/>
      <sheetName val="Monitoring Report (Period 9)"/>
      <sheetName val="Managers Report"/>
      <sheetName val="Monitoring Report (Qtr 1)"/>
      <sheetName val="Forecast Graph"/>
      <sheetName val="Balance Sheet"/>
      <sheetName val="Previous Yr End"/>
      <sheetName val="2020-21 Year End Schools"/>
      <sheetName val="Cashflow"/>
      <sheetName val="Actual Cashflows"/>
      <sheetName val="Surplus Balances"/>
      <sheetName val="Cash Flows"/>
      <sheetName val="Cash Flows 2017-18"/>
      <sheetName val="Period 6 Report"/>
      <sheetName val="Period 8 Report"/>
      <sheetName val="Pupil Premium"/>
      <sheetName val="BA and school"/>
      <sheetName val="DEFICIT &amp; SURPLUS PROJECTIONS"/>
      <sheetName val="ANALYSIS"/>
      <sheetName val="VAT"/>
      <sheetName val="Book1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Period 9"/>
      <sheetName val="Period 10"/>
      <sheetName val="Period 11"/>
      <sheetName val="Period 12"/>
      <sheetName val="Period 13"/>
      <sheetName val="CFR Database"/>
      <sheetName val="Sheet1"/>
      <sheetName val="Sheet2"/>
      <sheetName val="Processing Monthly Returns from"/>
    </sheetNames>
    <definedNames>
      <definedName name="Clear_Commitments"/>
      <definedName name="To_Menu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27"/>
  <sheetViews>
    <sheetView tabSelected="1" zoomScale="90" zoomScaleNormal="90" workbookViewId="0">
      <pane xSplit="20" ySplit="7" topLeftCell="AC8" activePane="bottomRight" state="frozen"/>
      <selection pane="topRight" activeCell="U1" sqref="U1"/>
      <selection pane="bottomLeft" activeCell="A8" sqref="A8"/>
      <selection pane="bottomRight" activeCell="A5" sqref="A5"/>
    </sheetView>
  </sheetViews>
  <sheetFormatPr defaultRowHeight="15" x14ac:dyDescent="0.25"/>
  <cols>
    <col min="1" max="1" width="62.85546875" customWidth="1"/>
    <col min="2" max="2" width="15" customWidth="1"/>
    <col min="3" max="4" width="3.5703125" hidden="1" customWidth="1"/>
    <col min="5" max="5" width="11.42578125" hidden="1" customWidth="1"/>
    <col min="6" max="6" width="14" customWidth="1"/>
    <col min="7" max="7" width="0" hidden="1" customWidth="1"/>
    <col min="8" max="9" width="9.7109375" hidden="1" customWidth="1"/>
    <col min="10" max="10" width="14.5703125" customWidth="1"/>
    <col min="11" max="11" width="13" customWidth="1"/>
    <col min="12" max="12" width="13.42578125" customWidth="1"/>
    <col min="13" max="13" width="11" customWidth="1"/>
    <col min="14" max="14" width="0" hidden="1" customWidth="1"/>
    <col min="15" max="15" width="17.28515625" customWidth="1"/>
    <col min="16" max="16" width="0" hidden="1" customWidth="1"/>
    <col min="17" max="17" width="16.140625" customWidth="1"/>
    <col min="18" max="19" width="0" hidden="1" customWidth="1"/>
    <col min="20" max="20" width="14.5703125" customWidth="1"/>
    <col min="21" max="21" width="27.28515625" customWidth="1"/>
  </cols>
  <sheetData>
    <row r="1" spans="1:21" ht="15.7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</row>
    <row r="2" spans="1:21" ht="18" x14ac:dyDescent="0.25">
      <c r="A2" s="138"/>
      <c r="B2" s="141" t="s">
        <v>119</v>
      </c>
      <c r="C2" s="3"/>
      <c r="D2" s="4"/>
      <c r="E2" s="4"/>
      <c r="F2" s="140"/>
      <c r="G2" s="5"/>
      <c r="H2" s="5"/>
      <c r="I2" s="5"/>
      <c r="J2" s="6"/>
      <c r="K2" s="5"/>
      <c r="L2" s="5"/>
      <c r="M2" s="4"/>
      <c r="N2" s="5"/>
      <c r="O2" s="5"/>
      <c r="P2" s="5"/>
      <c r="Q2" s="7"/>
      <c r="R2" s="8"/>
      <c r="S2" s="8"/>
      <c r="T2" s="4"/>
      <c r="U2" s="4"/>
    </row>
    <row r="3" spans="1:21" ht="15.75" x14ac:dyDescent="0.25">
      <c r="A3" s="9"/>
      <c r="B3" s="139" t="s">
        <v>120</v>
      </c>
      <c r="C3" s="3"/>
      <c r="D3" s="4"/>
      <c r="E3" s="4"/>
      <c r="F3" s="146"/>
      <c r="G3" s="5"/>
      <c r="H3" s="5"/>
      <c r="I3" s="5"/>
      <c r="J3" s="5"/>
      <c r="K3" s="5"/>
      <c r="L3" s="145"/>
      <c r="M3" s="4"/>
      <c r="N3" s="5"/>
      <c r="O3" s="5"/>
      <c r="P3" s="5"/>
      <c r="Q3" s="7"/>
      <c r="R3" s="8"/>
      <c r="S3" s="8"/>
      <c r="T3" s="4"/>
      <c r="U3" s="86"/>
    </row>
    <row r="4" spans="1:21" ht="18.75" x14ac:dyDescent="0.25">
      <c r="A4" s="144" t="s">
        <v>121</v>
      </c>
      <c r="B4" s="142" t="s">
        <v>0</v>
      </c>
      <c r="C4" s="11"/>
      <c r="E4" s="2"/>
      <c r="F4" s="143"/>
      <c r="G4" s="10"/>
      <c r="H4" s="12"/>
      <c r="I4" s="10"/>
      <c r="J4" s="142" t="s">
        <v>1</v>
      </c>
      <c r="K4" s="146"/>
      <c r="L4" s="4"/>
      <c r="M4" s="4"/>
      <c r="N4" s="13"/>
      <c r="O4" s="4"/>
      <c r="P4" s="13"/>
      <c r="Q4" s="14">
        <f>F4/12</f>
        <v>0</v>
      </c>
      <c r="R4" s="15"/>
      <c r="S4" s="4"/>
      <c r="T4" s="4"/>
      <c r="U4" s="4"/>
    </row>
    <row r="5" spans="1:21" ht="15.75" x14ac:dyDescent="0.25">
      <c r="A5" s="16"/>
      <c r="B5" s="17"/>
      <c r="C5" s="18"/>
      <c r="D5" s="4"/>
      <c r="E5" s="4"/>
      <c r="F5" s="4"/>
      <c r="G5" s="18"/>
      <c r="H5" s="19"/>
      <c r="I5" s="18"/>
      <c r="J5" s="20"/>
      <c r="K5" s="4"/>
      <c r="L5" s="4"/>
      <c r="M5" s="4"/>
      <c r="N5" s="18"/>
      <c r="O5" s="19"/>
      <c r="P5" s="18"/>
      <c r="Q5" s="21">
        <v>281613</v>
      </c>
      <c r="R5" s="15"/>
      <c r="S5" s="4"/>
      <c r="T5" s="4"/>
      <c r="U5" s="4"/>
    </row>
    <row r="6" spans="1:21" ht="31.5" x14ac:dyDescent="0.25">
      <c r="A6" s="22"/>
      <c r="B6" s="22"/>
      <c r="C6" s="18"/>
      <c r="D6" s="151" t="s">
        <v>2</v>
      </c>
      <c r="E6" s="152"/>
      <c r="F6" s="153"/>
      <c r="G6" s="18"/>
      <c r="H6" s="23" t="s">
        <v>3</v>
      </c>
      <c r="I6" s="18"/>
      <c r="J6" s="154" t="s">
        <v>4</v>
      </c>
      <c r="K6" s="155"/>
      <c r="L6" s="155"/>
      <c r="M6" s="155"/>
      <c r="N6" s="18"/>
      <c r="O6" s="23" t="s">
        <v>3</v>
      </c>
      <c r="P6" s="18"/>
      <c r="Q6" s="24" t="s">
        <v>5</v>
      </c>
      <c r="R6" s="18"/>
      <c r="S6" s="4"/>
      <c r="T6" s="25" t="s">
        <v>6</v>
      </c>
      <c r="U6" s="26"/>
    </row>
    <row r="7" spans="1:21" ht="47.25" x14ac:dyDescent="0.25">
      <c r="A7" s="27" t="s">
        <v>7</v>
      </c>
      <c r="B7" s="28" t="s">
        <v>113</v>
      </c>
      <c r="C7" s="29"/>
      <c r="D7" s="30" t="s">
        <v>8</v>
      </c>
      <c r="E7" s="31" t="s">
        <v>9</v>
      </c>
      <c r="F7" s="32" t="s">
        <v>10</v>
      </c>
      <c r="G7" s="18"/>
      <c r="H7" s="33" t="s">
        <v>11</v>
      </c>
      <c r="I7" s="34"/>
      <c r="J7" s="27" t="s">
        <v>12</v>
      </c>
      <c r="K7" s="27" t="s">
        <v>13</v>
      </c>
      <c r="L7" s="27" t="s">
        <v>14</v>
      </c>
      <c r="M7" s="33" t="s">
        <v>15</v>
      </c>
      <c r="N7" s="18"/>
      <c r="O7" s="33" t="s">
        <v>114</v>
      </c>
      <c r="P7" s="34"/>
      <c r="Q7" s="24" t="s">
        <v>16</v>
      </c>
      <c r="R7" s="35"/>
      <c r="S7" s="36"/>
      <c r="T7" s="33" t="s">
        <v>17</v>
      </c>
      <c r="U7" s="134" t="s">
        <v>18</v>
      </c>
    </row>
    <row r="8" spans="1:21" ht="15.75" x14ac:dyDescent="0.25">
      <c r="A8" s="27" t="s">
        <v>19</v>
      </c>
      <c r="B8" s="37"/>
      <c r="C8" s="29"/>
      <c r="D8" s="38"/>
      <c r="E8" s="39"/>
      <c r="F8" s="33"/>
      <c r="G8" s="18"/>
      <c r="H8" s="33"/>
      <c r="I8" s="15"/>
      <c r="J8" s="27"/>
      <c r="K8" s="39"/>
      <c r="L8" s="39"/>
      <c r="M8" s="33"/>
      <c r="N8" s="18"/>
      <c r="O8" s="33"/>
      <c r="P8" s="15"/>
      <c r="Q8" s="40"/>
      <c r="R8" s="35"/>
      <c r="S8" s="36"/>
      <c r="T8" s="33"/>
      <c r="U8" s="4"/>
    </row>
    <row r="9" spans="1:21" ht="15.75" x14ac:dyDescent="0.25">
      <c r="A9" s="41" t="s">
        <v>20</v>
      </c>
      <c r="B9" s="42"/>
      <c r="C9" s="43"/>
      <c r="D9" s="44"/>
      <c r="E9" s="45">
        <v>0</v>
      </c>
      <c r="F9" s="44"/>
      <c r="G9" s="46"/>
      <c r="H9" s="47"/>
      <c r="I9" s="43"/>
      <c r="J9" s="48">
        <f>$B$97</f>
        <v>0</v>
      </c>
      <c r="K9" s="48">
        <f>$B$97</f>
        <v>0</v>
      </c>
      <c r="L9" s="48"/>
      <c r="M9" s="49"/>
      <c r="N9" s="18"/>
      <c r="O9" s="50"/>
      <c r="P9" s="15"/>
      <c r="Q9" s="51">
        <f>$B$97</f>
        <v>0</v>
      </c>
      <c r="R9" s="15"/>
      <c r="S9" s="4"/>
      <c r="T9" s="135">
        <v>0</v>
      </c>
      <c r="U9" s="4"/>
    </row>
    <row r="10" spans="1:21" ht="15.75" x14ac:dyDescent="0.25">
      <c r="A10" s="41" t="s">
        <v>21</v>
      </c>
      <c r="B10" s="42"/>
      <c r="C10" s="43"/>
      <c r="D10" s="44">
        <v>0</v>
      </c>
      <c r="E10" s="45">
        <v>0</v>
      </c>
      <c r="F10" s="44"/>
      <c r="G10" s="46"/>
      <c r="H10" s="47"/>
      <c r="I10" s="43"/>
      <c r="J10" s="48">
        <f>$B$98</f>
        <v>0</v>
      </c>
      <c r="K10" s="48">
        <f>$B$98</f>
        <v>0</v>
      </c>
      <c r="L10" s="48"/>
      <c r="M10" s="49"/>
      <c r="N10" s="18"/>
      <c r="O10" s="50"/>
      <c r="P10" s="15"/>
      <c r="Q10" s="51">
        <f>$B$98</f>
        <v>0</v>
      </c>
      <c r="R10" s="15"/>
      <c r="S10" s="4"/>
      <c r="T10" s="135">
        <v>0</v>
      </c>
      <c r="U10" s="15"/>
    </row>
    <row r="11" spans="1:21" ht="15.75" x14ac:dyDescent="0.25">
      <c r="A11" s="41" t="s">
        <v>22</v>
      </c>
      <c r="B11" s="42"/>
      <c r="C11" s="43"/>
      <c r="D11" s="44">
        <v>0</v>
      </c>
      <c r="E11" s="45">
        <v>0</v>
      </c>
      <c r="F11" s="44"/>
      <c r="G11" s="46"/>
      <c r="H11" s="47"/>
      <c r="I11" s="43"/>
      <c r="J11" s="48">
        <f>SUM($B$119)</f>
        <v>0</v>
      </c>
      <c r="K11" s="48">
        <f>SUM($B$119)</f>
        <v>0</v>
      </c>
      <c r="L11" s="53"/>
      <c r="M11" s="54"/>
      <c r="N11" s="18"/>
      <c r="O11" s="50"/>
      <c r="P11" s="15"/>
      <c r="Q11" s="51">
        <f>SUM($B$119)</f>
        <v>0</v>
      </c>
      <c r="R11" s="15"/>
      <c r="S11" s="4"/>
      <c r="T11" s="135">
        <f>Q11-F11</f>
        <v>0</v>
      </c>
      <c r="U11" s="4"/>
    </row>
    <row r="12" spans="1:21" ht="15.75" hidden="1" x14ac:dyDescent="0.25">
      <c r="A12" s="41" t="s">
        <v>23</v>
      </c>
      <c r="B12" s="42"/>
      <c r="C12" s="43"/>
      <c r="D12" s="44">
        <v>0</v>
      </c>
      <c r="E12" s="45">
        <v>0</v>
      </c>
      <c r="F12" s="44"/>
      <c r="G12" s="46"/>
      <c r="H12" s="47"/>
      <c r="I12" s="43"/>
      <c r="J12" s="48">
        <v>0</v>
      </c>
      <c r="K12" s="48">
        <v>0</v>
      </c>
      <c r="L12" s="53"/>
      <c r="M12" s="54"/>
      <c r="N12" s="18"/>
      <c r="O12" s="50"/>
      <c r="P12" s="15"/>
      <c r="Q12" s="51">
        <v>0</v>
      </c>
      <c r="R12" s="15"/>
      <c r="S12" s="4"/>
      <c r="T12" s="135">
        <f>Q12-F12</f>
        <v>0</v>
      </c>
      <c r="U12" s="4"/>
    </row>
    <row r="13" spans="1:21" ht="15.75" x14ac:dyDescent="0.25">
      <c r="A13" s="41" t="s">
        <v>24</v>
      </c>
      <c r="B13" s="42"/>
      <c r="C13" s="43"/>
      <c r="D13" s="44">
        <v>0</v>
      </c>
      <c r="E13" s="45">
        <v>0</v>
      </c>
      <c r="F13" s="44"/>
      <c r="G13" s="46"/>
      <c r="H13" s="47"/>
      <c r="I13" s="43"/>
      <c r="J13" s="48">
        <f>SUM($B$121)</f>
        <v>0</v>
      </c>
      <c r="K13" s="48">
        <f>SUM($B$121)</f>
        <v>0</v>
      </c>
      <c r="L13" s="53"/>
      <c r="M13" s="54"/>
      <c r="N13" s="18"/>
      <c r="O13" s="50"/>
      <c r="P13" s="15"/>
      <c r="Q13" s="51">
        <f>SUM($B$121)</f>
        <v>0</v>
      </c>
      <c r="R13" s="15"/>
      <c r="S13" s="4"/>
      <c r="T13" s="135">
        <f>Q13-F13</f>
        <v>0</v>
      </c>
      <c r="U13" s="26"/>
    </row>
    <row r="14" spans="1:21" ht="15.75" x14ac:dyDescent="0.25">
      <c r="A14" s="41" t="s">
        <v>25</v>
      </c>
      <c r="B14" s="42"/>
      <c r="C14" s="43"/>
      <c r="D14" s="44">
        <v>0</v>
      </c>
      <c r="E14" s="45">
        <v>0</v>
      </c>
      <c r="F14" s="44"/>
      <c r="G14" s="46"/>
      <c r="H14" s="47"/>
      <c r="I14" s="43"/>
      <c r="J14" s="48">
        <f>SUM($B$99)</f>
        <v>0</v>
      </c>
      <c r="K14" s="48">
        <f>SUM($B$99)</f>
        <v>0</v>
      </c>
      <c r="L14" s="48"/>
      <c r="M14" s="49"/>
      <c r="N14" s="18"/>
      <c r="O14" s="50"/>
      <c r="P14" s="15"/>
      <c r="Q14" s="51">
        <f>SUM($B$99)</f>
        <v>0</v>
      </c>
      <c r="R14" s="15"/>
      <c r="S14" s="4"/>
      <c r="T14" s="135">
        <v>0</v>
      </c>
      <c r="U14" s="55"/>
    </row>
    <row r="15" spans="1:21" ht="15.75" x14ac:dyDescent="0.25">
      <c r="A15" s="56" t="s">
        <v>26</v>
      </c>
      <c r="B15" s="57">
        <f>SUM(B9:B14)</f>
        <v>0</v>
      </c>
      <c r="C15" s="43"/>
      <c r="D15" s="58">
        <f>SUM(D9:D14)</f>
        <v>0</v>
      </c>
      <c r="E15" s="58">
        <f>SUM(E9:E14)</f>
        <v>0</v>
      </c>
      <c r="F15" s="58">
        <f>SUM(F9:F14)</f>
        <v>0</v>
      </c>
      <c r="G15" s="46"/>
      <c r="H15" s="58">
        <f>SUM(H9:H14)</f>
        <v>0</v>
      </c>
      <c r="I15" s="43"/>
      <c r="J15" s="58">
        <f>SUM(J9:J14)</f>
        <v>0</v>
      </c>
      <c r="K15" s="58">
        <f>SUM(K9:K14)</f>
        <v>0</v>
      </c>
      <c r="L15" s="58">
        <f>SUM(L9:L14)</f>
        <v>0</v>
      </c>
      <c r="M15" s="59"/>
      <c r="N15" s="18"/>
      <c r="O15" s="58">
        <f>SUM(O9:O14)</f>
        <v>0</v>
      </c>
      <c r="P15" s="15"/>
      <c r="Q15" s="61">
        <f>SUM(Q9:Q14)</f>
        <v>0</v>
      </c>
      <c r="R15" s="15"/>
      <c r="S15" s="4"/>
      <c r="T15" s="136">
        <f>SUM(T9:T14)</f>
        <v>0</v>
      </c>
      <c r="U15" s="62"/>
    </row>
    <row r="16" spans="1:21" ht="15.75" x14ac:dyDescent="0.25">
      <c r="A16" s="27"/>
      <c r="B16" s="63"/>
      <c r="C16" s="64"/>
      <c r="D16" s="65"/>
      <c r="E16" s="66"/>
      <c r="F16" s="67"/>
      <c r="G16" s="46"/>
      <c r="H16" s="33"/>
      <c r="I16" s="68"/>
      <c r="J16" s="33"/>
      <c r="K16" s="33"/>
      <c r="L16" s="33"/>
      <c r="M16" s="33"/>
      <c r="N16" s="18"/>
      <c r="O16" s="33"/>
      <c r="P16" s="34"/>
      <c r="Q16" s="69"/>
      <c r="R16" s="35"/>
      <c r="S16" s="36"/>
      <c r="T16" s="33"/>
      <c r="U16" s="4"/>
    </row>
    <row r="17" spans="1:21" ht="31.5" x14ac:dyDescent="0.25">
      <c r="A17" s="70" t="s">
        <v>27</v>
      </c>
      <c r="B17" s="71"/>
      <c r="C17" s="43"/>
      <c r="D17" s="72"/>
      <c r="E17" s="43"/>
      <c r="F17" s="43"/>
      <c r="G17" s="46"/>
      <c r="H17" s="72"/>
      <c r="I17" s="43"/>
      <c r="J17" s="72"/>
      <c r="K17" s="72"/>
      <c r="L17" s="72"/>
      <c r="M17" s="54"/>
      <c r="N17" s="18"/>
      <c r="O17" s="52"/>
      <c r="P17" s="15"/>
      <c r="Q17" s="73"/>
      <c r="R17" s="15"/>
      <c r="S17" s="4"/>
      <c r="T17" s="52"/>
      <c r="U17" s="4"/>
    </row>
    <row r="18" spans="1:21" ht="15.75" x14ac:dyDescent="0.25">
      <c r="A18" s="41" t="s">
        <v>28</v>
      </c>
      <c r="B18" s="42"/>
      <c r="C18" s="43"/>
      <c r="D18" s="44">
        <v>0</v>
      </c>
      <c r="E18" s="45"/>
      <c r="F18" s="44"/>
      <c r="G18" s="46"/>
      <c r="H18" s="45"/>
      <c r="I18" s="43"/>
      <c r="J18" s="48"/>
      <c r="K18" s="48">
        <f>IF($F$4&gt;=12,F18,F18/12*$F$4)</f>
        <v>0</v>
      </c>
      <c r="L18" s="48">
        <f>J18-K18</f>
        <v>0</v>
      </c>
      <c r="M18" s="49">
        <f>IF(F18=0,0,J18/F18)</f>
        <v>0</v>
      </c>
      <c r="N18" s="18"/>
      <c r="O18" s="74"/>
      <c r="P18" s="15"/>
      <c r="Q18" s="51" t="e">
        <f>IF(OR($F$4 = 12,$F$4 = 13),J18,(J18/$F$4)*12+O18)</f>
        <v>#DIV/0!</v>
      </c>
      <c r="R18" s="15"/>
      <c r="S18" s="4"/>
      <c r="T18" s="135" t="e">
        <f>Q18-F18</f>
        <v>#DIV/0!</v>
      </c>
      <c r="U18" s="75"/>
    </row>
    <row r="19" spans="1:21" ht="15.75" x14ac:dyDescent="0.25">
      <c r="A19" s="41" t="s">
        <v>29</v>
      </c>
      <c r="B19" s="42"/>
      <c r="C19" s="43"/>
      <c r="D19" s="44">
        <v>0</v>
      </c>
      <c r="E19" s="45"/>
      <c r="F19" s="44"/>
      <c r="G19" s="46"/>
      <c r="H19" s="45"/>
      <c r="I19" s="43"/>
      <c r="J19" s="48"/>
      <c r="K19" s="48">
        <f t="shared" ref="K19:K20" si="0">IF($F$4&gt;=12,F19,F19/12*$F$4)</f>
        <v>0</v>
      </c>
      <c r="L19" s="48">
        <f>J19-K19</f>
        <v>0</v>
      </c>
      <c r="M19" s="49">
        <f>IF(F19=0,0,J19/F19)</f>
        <v>0</v>
      </c>
      <c r="N19" s="18"/>
      <c r="O19" s="74"/>
      <c r="P19" s="15"/>
      <c r="Q19" s="51" t="e">
        <f>IF(OR($F$4 = 12,$F$4 = 13),J19,(J19/$F$4)*12+O19)</f>
        <v>#DIV/0!</v>
      </c>
      <c r="R19" s="15"/>
      <c r="S19" s="4"/>
      <c r="T19" s="135" t="e">
        <f>Q19-F19</f>
        <v>#DIV/0!</v>
      </c>
      <c r="U19" s="75"/>
    </row>
    <row r="20" spans="1:21" ht="15.75" x14ac:dyDescent="0.25">
      <c r="A20" s="41" t="s">
        <v>30</v>
      </c>
      <c r="B20" s="42"/>
      <c r="C20" s="43"/>
      <c r="D20" s="44">
        <v>0</v>
      </c>
      <c r="E20" s="45"/>
      <c r="F20" s="44"/>
      <c r="G20" s="46"/>
      <c r="H20" s="45"/>
      <c r="I20" s="43"/>
      <c r="J20" s="48"/>
      <c r="K20" s="48">
        <f t="shared" si="0"/>
        <v>0</v>
      </c>
      <c r="L20" s="76">
        <f>J20-K20</f>
        <v>0</v>
      </c>
      <c r="M20" s="49">
        <f>IF(F20=0,0,J20/F20)</f>
        <v>0</v>
      </c>
      <c r="N20" s="18"/>
      <c r="O20" s="74"/>
      <c r="P20" s="15"/>
      <c r="Q20" s="51" t="e">
        <f>IF(OR($F$4 = 12,$F$4 = 13),J20,(J20/$F$4)*12+O20)</f>
        <v>#DIV/0!</v>
      </c>
      <c r="R20" s="15"/>
      <c r="S20" s="4"/>
      <c r="T20" s="135" t="e">
        <f>Q20-F20</f>
        <v>#DIV/0!</v>
      </c>
      <c r="U20" s="75"/>
    </row>
    <row r="21" spans="1:21" ht="15.75" x14ac:dyDescent="0.25">
      <c r="A21" s="77" t="s">
        <v>31</v>
      </c>
      <c r="B21" s="78">
        <f>SUM(B18:B20)</f>
        <v>0</v>
      </c>
      <c r="C21" s="79"/>
      <c r="D21" s="80">
        <f>SUM(D18:D20)</f>
        <v>0</v>
      </c>
      <c r="E21" s="80">
        <f>SUM(E18:E20)</f>
        <v>0</v>
      </c>
      <c r="F21" s="80">
        <f>SUM(F18:F20)</f>
        <v>0</v>
      </c>
      <c r="G21" s="46"/>
      <c r="H21" s="80">
        <f>SUM(H18:H20)</f>
        <v>0</v>
      </c>
      <c r="I21" s="79"/>
      <c r="J21" s="80">
        <f>SUM(J18:J20)</f>
        <v>0</v>
      </c>
      <c r="K21" s="80">
        <f>SUM(K18:K20)</f>
        <v>0</v>
      </c>
      <c r="L21" s="81">
        <f>SUM(L18:L20)</f>
        <v>0</v>
      </c>
      <c r="M21" s="82">
        <f>IF(F21=0,0,J21/F21)</f>
        <v>0</v>
      </c>
      <c r="N21" s="18"/>
      <c r="O21" s="83">
        <f>SUM(O18:O20)</f>
        <v>0</v>
      </c>
      <c r="P21" s="84"/>
      <c r="Q21" s="85" t="e">
        <f>SUM(Q18:Q20)</f>
        <v>#DIV/0!</v>
      </c>
      <c r="R21" s="84"/>
      <c r="S21" s="86"/>
      <c r="T21" s="137" t="e">
        <f>SUM(T18:T20)</f>
        <v>#DIV/0!</v>
      </c>
      <c r="U21" s="75"/>
    </row>
    <row r="22" spans="1:21" ht="15.75" x14ac:dyDescent="0.25">
      <c r="A22" s="41"/>
      <c r="B22" s="87"/>
      <c r="C22" s="43"/>
      <c r="D22" s="72">
        <v>0</v>
      </c>
      <c r="E22" s="43"/>
      <c r="F22" s="43"/>
      <c r="G22" s="46"/>
      <c r="H22" s="72"/>
      <c r="I22" s="43"/>
      <c r="J22" s="72"/>
      <c r="K22" s="72"/>
      <c r="L22" s="72"/>
      <c r="M22" s="54"/>
      <c r="N22" s="18"/>
      <c r="O22" s="52"/>
      <c r="P22" s="15"/>
      <c r="Q22" s="73"/>
      <c r="R22" s="15"/>
      <c r="S22" s="4"/>
      <c r="T22" s="52"/>
      <c r="U22" s="75"/>
    </row>
    <row r="23" spans="1:21" ht="15.75" x14ac:dyDescent="0.25">
      <c r="A23" s="41" t="s">
        <v>32</v>
      </c>
      <c r="B23" s="42"/>
      <c r="C23" s="43"/>
      <c r="D23" s="44">
        <v>0</v>
      </c>
      <c r="E23" s="45"/>
      <c r="F23" s="44"/>
      <c r="G23" s="46"/>
      <c r="H23" s="45"/>
      <c r="I23" s="43"/>
      <c r="J23" s="48"/>
      <c r="K23" s="48">
        <f t="shared" ref="K23:K27" si="1">IF($F$4&gt;=12,F23,F23/12*$F$4)</f>
        <v>0</v>
      </c>
      <c r="L23" s="48">
        <f>J23-K23</f>
        <v>0</v>
      </c>
      <c r="M23" s="49">
        <f t="shared" ref="M23:M28" si="2">IF(F23=0,0,J23/F23)</f>
        <v>0</v>
      </c>
      <c r="N23" s="18"/>
      <c r="O23" s="74"/>
      <c r="P23" s="15"/>
      <c r="Q23" s="51" t="e">
        <f>IF(OR($F$4 = 12,$F$4 = 13),J23,(J23/$F$4)*12+O23)</f>
        <v>#DIV/0!</v>
      </c>
      <c r="R23" s="15"/>
      <c r="S23" s="4"/>
      <c r="T23" s="135" t="e">
        <f>Q23-F23</f>
        <v>#DIV/0!</v>
      </c>
      <c r="U23" s="75"/>
    </row>
    <row r="24" spans="1:21" ht="15.75" x14ac:dyDescent="0.25">
      <c r="A24" s="41" t="s">
        <v>33</v>
      </c>
      <c r="B24" s="42"/>
      <c r="C24" s="43"/>
      <c r="D24" s="44">
        <v>0</v>
      </c>
      <c r="E24" s="45"/>
      <c r="F24" s="44"/>
      <c r="G24" s="46"/>
      <c r="H24" s="45"/>
      <c r="I24" s="43"/>
      <c r="J24" s="48"/>
      <c r="K24" s="48">
        <f t="shared" si="1"/>
        <v>0</v>
      </c>
      <c r="L24" s="48">
        <f>J24-K24</f>
        <v>0</v>
      </c>
      <c r="M24" s="49">
        <f t="shared" si="2"/>
        <v>0</v>
      </c>
      <c r="N24" s="18"/>
      <c r="O24" s="74"/>
      <c r="P24" s="15"/>
      <c r="Q24" s="51" t="e">
        <f>IF(OR($F$4 = 12,$F$4 = 13),J24,(J24/$F$4)*12+O24)</f>
        <v>#DIV/0!</v>
      </c>
      <c r="R24" s="15"/>
      <c r="S24" s="4"/>
      <c r="T24" s="135" t="e">
        <f>Q24-F24</f>
        <v>#DIV/0!</v>
      </c>
      <c r="U24" s="75"/>
    </row>
    <row r="25" spans="1:21" ht="15.75" x14ac:dyDescent="0.25">
      <c r="A25" s="41" t="s">
        <v>34</v>
      </c>
      <c r="B25" s="42"/>
      <c r="C25" s="43"/>
      <c r="D25" s="44">
        <v>0</v>
      </c>
      <c r="E25" s="45"/>
      <c r="F25" s="44"/>
      <c r="G25" s="46"/>
      <c r="H25" s="45"/>
      <c r="I25" s="43"/>
      <c r="J25" s="48"/>
      <c r="K25" s="48">
        <f t="shared" si="1"/>
        <v>0</v>
      </c>
      <c r="L25" s="48">
        <f>J25-K25</f>
        <v>0</v>
      </c>
      <c r="M25" s="49">
        <f t="shared" si="2"/>
        <v>0</v>
      </c>
      <c r="N25" s="18"/>
      <c r="O25" s="74"/>
      <c r="P25" s="15"/>
      <c r="Q25" s="51" t="e">
        <f>IF(OR($F$4 = 12,$F$4 = 13),J25,(J25/$F$4)*12+O25)</f>
        <v>#DIV/0!</v>
      </c>
      <c r="R25" s="15"/>
      <c r="S25" s="4"/>
      <c r="T25" s="135" t="e">
        <f>Q25-F25</f>
        <v>#DIV/0!</v>
      </c>
      <c r="U25" s="75"/>
    </row>
    <row r="26" spans="1:21" ht="15.75" x14ac:dyDescent="0.25">
      <c r="A26" s="41" t="s">
        <v>35</v>
      </c>
      <c r="B26" s="42"/>
      <c r="C26" s="43"/>
      <c r="D26" s="44">
        <v>0</v>
      </c>
      <c r="E26" s="45"/>
      <c r="F26" s="44"/>
      <c r="G26" s="46"/>
      <c r="H26" s="45"/>
      <c r="I26" s="43"/>
      <c r="J26" s="48"/>
      <c r="K26" s="48">
        <f t="shared" si="1"/>
        <v>0</v>
      </c>
      <c r="L26" s="48">
        <f>J26-K26</f>
        <v>0</v>
      </c>
      <c r="M26" s="49">
        <f t="shared" si="2"/>
        <v>0</v>
      </c>
      <c r="N26" s="18"/>
      <c r="O26" s="74"/>
      <c r="P26" s="15"/>
      <c r="Q26" s="51" t="e">
        <f>IF(OR($F$4 = 12,$F$4 = 13),J26,(J26/$F$4)*12+O26)</f>
        <v>#DIV/0!</v>
      </c>
      <c r="R26" s="15"/>
      <c r="S26" s="4"/>
      <c r="T26" s="135" t="e">
        <f>Q26-F26</f>
        <v>#DIV/0!</v>
      </c>
      <c r="U26" s="75"/>
    </row>
    <row r="27" spans="1:21" ht="15.75" x14ac:dyDescent="0.25">
      <c r="A27" s="41" t="s">
        <v>36</v>
      </c>
      <c r="B27" s="42"/>
      <c r="C27" s="43"/>
      <c r="D27" s="44">
        <v>0</v>
      </c>
      <c r="E27" s="45"/>
      <c r="F27" s="44"/>
      <c r="G27" s="46"/>
      <c r="H27" s="45"/>
      <c r="I27" s="43"/>
      <c r="J27" s="48"/>
      <c r="K27" s="48">
        <f t="shared" si="1"/>
        <v>0</v>
      </c>
      <c r="L27" s="48">
        <f>J27-K27</f>
        <v>0</v>
      </c>
      <c r="M27" s="49">
        <f t="shared" si="2"/>
        <v>0</v>
      </c>
      <c r="N27" s="18"/>
      <c r="O27" s="74"/>
      <c r="P27" s="15"/>
      <c r="Q27" s="51" t="e">
        <f>IF(OR($F$4 = 12,$F$4 = 13),J27,(J27/$F$4)*12+O27)</f>
        <v>#DIV/0!</v>
      </c>
      <c r="R27" s="15"/>
      <c r="S27" s="4"/>
      <c r="T27" s="135" t="e">
        <f>Q27-F27</f>
        <v>#DIV/0!</v>
      </c>
      <c r="U27" s="75"/>
    </row>
    <row r="28" spans="1:21" ht="15.75" x14ac:dyDescent="0.25">
      <c r="A28" s="77" t="s">
        <v>37</v>
      </c>
      <c r="B28" s="78">
        <f>SUM(B23:B27)</f>
        <v>0</v>
      </c>
      <c r="C28" s="79"/>
      <c r="D28" s="80">
        <f>SUM(D23:D27)</f>
        <v>0</v>
      </c>
      <c r="E28" s="80">
        <f>SUM(E23:E27)</f>
        <v>0</v>
      </c>
      <c r="F28" s="80">
        <f>SUM(F23:F27)</f>
        <v>0</v>
      </c>
      <c r="G28" s="46"/>
      <c r="H28" s="80">
        <f>SUM(H23:H27)</f>
        <v>0</v>
      </c>
      <c r="I28" s="43"/>
      <c r="J28" s="80">
        <f>SUM(J23:J27)</f>
        <v>0</v>
      </c>
      <c r="K28" s="80">
        <f>SUM(K23:K27)</f>
        <v>0</v>
      </c>
      <c r="L28" s="81">
        <f>SUM(L23:L27)</f>
        <v>0</v>
      </c>
      <c r="M28" s="82">
        <f t="shared" si="2"/>
        <v>0</v>
      </c>
      <c r="N28" s="18"/>
      <c r="O28" s="83">
        <f>SUM(O23:O27)</f>
        <v>0</v>
      </c>
      <c r="P28" s="84"/>
      <c r="Q28" s="85" t="e">
        <f>SUM(Q23:Q27)</f>
        <v>#DIV/0!</v>
      </c>
      <c r="R28" s="84"/>
      <c r="S28" s="86"/>
      <c r="T28" s="137" t="e">
        <f>SUM(T23:T27)</f>
        <v>#DIV/0!</v>
      </c>
      <c r="U28" s="79"/>
    </row>
    <row r="29" spans="1:21" ht="15.75" x14ac:dyDescent="0.25">
      <c r="A29" s="41"/>
      <c r="B29" s="88"/>
      <c r="C29" s="43"/>
      <c r="D29" s="72"/>
      <c r="E29" s="43"/>
      <c r="F29" s="43"/>
      <c r="G29" s="46"/>
      <c r="H29" s="72"/>
      <c r="I29" s="43"/>
      <c r="J29" s="72"/>
      <c r="K29" s="72"/>
      <c r="L29" s="72"/>
      <c r="M29" s="54"/>
      <c r="N29" s="18"/>
      <c r="O29" s="52"/>
      <c r="P29" s="15"/>
      <c r="Q29" s="73"/>
      <c r="R29" s="15"/>
      <c r="S29" s="4"/>
      <c r="T29" s="52"/>
      <c r="U29" s="43"/>
    </row>
    <row r="30" spans="1:21" ht="15.75" x14ac:dyDescent="0.25">
      <c r="A30" s="41" t="s">
        <v>38</v>
      </c>
      <c r="B30" s="42"/>
      <c r="C30" s="43"/>
      <c r="D30" s="44">
        <v>0</v>
      </c>
      <c r="E30" s="45"/>
      <c r="F30" s="44"/>
      <c r="G30" s="46"/>
      <c r="H30" s="45"/>
      <c r="I30" s="43"/>
      <c r="J30" s="48"/>
      <c r="K30" s="48">
        <f t="shared" ref="K30:K33" si="3">IF($F$4&gt;=12,F30,F30/12*$F$4)</f>
        <v>0</v>
      </c>
      <c r="L30" s="48">
        <f>J30-K30</f>
        <v>0</v>
      </c>
      <c r="M30" s="49">
        <f>IF(F30=0,0,J30/F30)</f>
        <v>0</v>
      </c>
      <c r="N30" s="18"/>
      <c r="O30" s="74"/>
      <c r="P30" s="15"/>
      <c r="Q30" s="51" t="e">
        <f>IF(OR($F$4 = 12,$F$4 = 13),J30,(J30/$F$4)*12+O30)</f>
        <v>#DIV/0!</v>
      </c>
      <c r="R30" s="15"/>
      <c r="S30" s="4"/>
      <c r="T30" s="135" t="e">
        <f>Q30-F30</f>
        <v>#DIV/0!</v>
      </c>
      <c r="U30" s="89"/>
    </row>
    <row r="31" spans="1:21" ht="15.75" x14ac:dyDescent="0.25">
      <c r="A31" s="41" t="s">
        <v>39</v>
      </c>
      <c r="B31" s="42"/>
      <c r="C31" s="43"/>
      <c r="D31" s="44">
        <v>0</v>
      </c>
      <c r="E31" s="45"/>
      <c r="F31" s="44"/>
      <c r="G31" s="46"/>
      <c r="H31" s="45"/>
      <c r="I31" s="43"/>
      <c r="J31" s="48"/>
      <c r="K31" s="48">
        <f t="shared" si="3"/>
        <v>0</v>
      </c>
      <c r="L31" s="48">
        <f>J31-K31</f>
        <v>0</v>
      </c>
      <c r="M31" s="49">
        <f>IF(F31=0,0,J31/F31)</f>
        <v>0</v>
      </c>
      <c r="N31" s="18"/>
      <c r="O31" s="74"/>
      <c r="P31" s="15"/>
      <c r="Q31" s="51" t="e">
        <f>IF(OR($F$4 = 12,$F$4 = 13),J31,(J31/$F$4)*12+O31)</f>
        <v>#DIV/0!</v>
      </c>
      <c r="R31" s="15"/>
      <c r="S31" s="4"/>
      <c r="T31" s="135" t="e">
        <f>Q31-F31</f>
        <v>#DIV/0!</v>
      </c>
      <c r="U31" s="89"/>
    </row>
    <row r="32" spans="1:21" ht="15.75" x14ac:dyDescent="0.25">
      <c r="A32" s="41" t="s">
        <v>40</v>
      </c>
      <c r="B32" s="42"/>
      <c r="C32" s="43"/>
      <c r="D32" s="44">
        <v>0</v>
      </c>
      <c r="E32" s="45"/>
      <c r="F32" s="44"/>
      <c r="G32" s="46"/>
      <c r="H32" s="45"/>
      <c r="I32" s="43"/>
      <c r="J32" s="48"/>
      <c r="K32" s="48">
        <f t="shared" si="3"/>
        <v>0</v>
      </c>
      <c r="L32" s="48">
        <f>J32-K32</f>
        <v>0</v>
      </c>
      <c r="M32" s="49">
        <f>IF(F32=0,0,J32/F32)</f>
        <v>0</v>
      </c>
      <c r="N32" s="18"/>
      <c r="O32" s="74"/>
      <c r="P32" s="15"/>
      <c r="Q32" s="51" t="e">
        <f>IF(OR($F$4 = 12,$F$4 = 13),J32,(J32/$F$4)*12+O32)</f>
        <v>#DIV/0!</v>
      </c>
      <c r="R32" s="15"/>
      <c r="S32" s="4"/>
      <c r="T32" s="135" t="e">
        <f>Q32-F32</f>
        <v>#DIV/0!</v>
      </c>
      <c r="U32" s="4"/>
    </row>
    <row r="33" spans="1:21" ht="15.75" x14ac:dyDescent="0.25">
      <c r="A33" s="41" t="s">
        <v>41</v>
      </c>
      <c r="B33" s="42"/>
      <c r="C33" s="43"/>
      <c r="D33" s="44">
        <v>0</v>
      </c>
      <c r="E33" s="45"/>
      <c r="F33" s="44"/>
      <c r="G33" s="46"/>
      <c r="H33" s="45"/>
      <c r="I33" s="43"/>
      <c r="J33" s="48"/>
      <c r="K33" s="48">
        <f t="shared" si="3"/>
        <v>0</v>
      </c>
      <c r="L33" s="48">
        <f>J33-K33</f>
        <v>0</v>
      </c>
      <c r="M33" s="49">
        <f>IF(F33=0,0,J33/F33)</f>
        <v>0</v>
      </c>
      <c r="N33" s="18"/>
      <c r="O33" s="74"/>
      <c r="P33" s="15"/>
      <c r="Q33" s="51" t="e">
        <f>IF(OR($F$4 = 12,$F$4 = 13),J33,(J33/$F$4)*12+O33)</f>
        <v>#DIV/0!</v>
      </c>
      <c r="R33" s="15"/>
      <c r="S33" s="4"/>
      <c r="T33" s="135" t="e">
        <f>Q33-F33</f>
        <v>#DIV/0!</v>
      </c>
      <c r="U33" s="4"/>
    </row>
    <row r="34" spans="1:21" ht="15.75" x14ac:dyDescent="0.25">
      <c r="A34" s="77" t="s">
        <v>42</v>
      </c>
      <c r="B34" s="78">
        <f>SUM(B30:B33)</f>
        <v>0</v>
      </c>
      <c r="C34" s="79"/>
      <c r="D34" s="80">
        <f>SUM(D30:D33)</f>
        <v>0</v>
      </c>
      <c r="E34" s="80">
        <f>SUM(E30:E33)</f>
        <v>0</v>
      </c>
      <c r="F34" s="80">
        <f>SUM(F30:F33)</f>
        <v>0</v>
      </c>
      <c r="G34" s="46"/>
      <c r="H34" s="80">
        <f>SUM(H30:H33)</f>
        <v>0</v>
      </c>
      <c r="I34" s="43"/>
      <c r="J34" s="80">
        <f>SUM(J30:J33)</f>
        <v>0</v>
      </c>
      <c r="K34" s="80">
        <f>SUM(K30:K33)</f>
        <v>0</v>
      </c>
      <c r="L34" s="81">
        <f>SUM(L30:L33)</f>
        <v>0</v>
      </c>
      <c r="M34" s="82">
        <f>IF(F34=0,0,J34/F34)</f>
        <v>0</v>
      </c>
      <c r="N34" s="18"/>
      <c r="O34" s="83">
        <f>SUM(O30:O33)</f>
        <v>0</v>
      </c>
      <c r="P34" s="15"/>
      <c r="Q34" s="85" t="e">
        <f>SUM(Q30:Q33)</f>
        <v>#DIV/0!</v>
      </c>
      <c r="R34" s="84"/>
      <c r="S34" s="86"/>
      <c r="T34" s="137" t="e">
        <f>SUM(T30:T33)</f>
        <v>#DIV/0!</v>
      </c>
      <c r="U34" s="84"/>
    </row>
    <row r="35" spans="1:21" ht="15.75" x14ac:dyDescent="0.25">
      <c r="A35" s="41"/>
      <c r="B35" s="87"/>
      <c r="C35" s="43"/>
      <c r="D35" s="72"/>
      <c r="E35" s="43"/>
      <c r="F35" s="43"/>
      <c r="G35" s="46"/>
      <c r="H35" s="72"/>
      <c r="I35" s="43"/>
      <c r="J35" s="72"/>
      <c r="K35" s="72"/>
      <c r="L35" s="72"/>
      <c r="M35" s="54"/>
      <c r="N35" s="18"/>
      <c r="O35" s="52"/>
      <c r="P35" s="15"/>
      <c r="Q35" s="73"/>
      <c r="R35" s="15"/>
      <c r="S35" s="4"/>
      <c r="T35" s="52"/>
      <c r="U35" s="4"/>
    </row>
    <row r="36" spans="1:21" ht="15.75" x14ac:dyDescent="0.25">
      <c r="A36" s="41" t="s">
        <v>43</v>
      </c>
      <c r="B36" s="42"/>
      <c r="C36" s="43"/>
      <c r="D36" s="44">
        <v>0</v>
      </c>
      <c r="E36" s="45"/>
      <c r="F36" s="44"/>
      <c r="G36" s="46"/>
      <c r="H36" s="45"/>
      <c r="I36" s="43"/>
      <c r="J36" s="48"/>
      <c r="K36" s="48">
        <f t="shared" ref="K36:K43" si="4">IF($F$4&gt;=12,F36,F36/12*$F$4)</f>
        <v>0</v>
      </c>
      <c r="L36" s="48">
        <f t="shared" ref="L36:L43" si="5">J36-K36</f>
        <v>0</v>
      </c>
      <c r="M36" s="49">
        <f t="shared" ref="M36:M44" si="6">IF(F36=0,0,J36/F36)</f>
        <v>0</v>
      </c>
      <c r="N36" s="18"/>
      <c r="O36" s="74"/>
      <c r="P36" s="15"/>
      <c r="Q36" s="51" t="e">
        <f t="shared" ref="Q36:Q43" si="7">IF(OR($F$4 = 12,$F$4 = 13),J36,(J36/$F$4)*12+O36)</f>
        <v>#DIV/0!</v>
      </c>
      <c r="R36" s="4"/>
      <c r="S36" s="4"/>
      <c r="T36" s="135" t="e">
        <f t="shared" ref="T36:T43" si="8">Q36-F36</f>
        <v>#DIV/0!</v>
      </c>
      <c r="U36" s="4"/>
    </row>
    <row r="37" spans="1:21" ht="15.75" x14ac:dyDescent="0.25">
      <c r="A37" s="41" t="s">
        <v>44</v>
      </c>
      <c r="B37" s="42"/>
      <c r="C37" s="43"/>
      <c r="D37" s="44">
        <v>0</v>
      </c>
      <c r="E37" s="45"/>
      <c r="F37" s="44"/>
      <c r="G37" s="46"/>
      <c r="H37" s="45"/>
      <c r="I37" s="43"/>
      <c r="J37" s="48"/>
      <c r="K37" s="48">
        <f t="shared" si="4"/>
        <v>0</v>
      </c>
      <c r="L37" s="48">
        <f t="shared" si="5"/>
        <v>0</v>
      </c>
      <c r="M37" s="49">
        <f t="shared" si="6"/>
        <v>0</v>
      </c>
      <c r="N37" s="18"/>
      <c r="O37" s="74"/>
      <c r="P37" s="15"/>
      <c r="Q37" s="51" t="e">
        <f t="shared" si="7"/>
        <v>#DIV/0!</v>
      </c>
      <c r="R37" s="15"/>
      <c r="S37" s="4"/>
      <c r="T37" s="135" t="e">
        <f t="shared" si="8"/>
        <v>#DIV/0!</v>
      </c>
      <c r="U37" s="4"/>
    </row>
    <row r="38" spans="1:21" ht="15.75" x14ac:dyDescent="0.25">
      <c r="A38" s="41" t="s">
        <v>45</v>
      </c>
      <c r="B38" s="42"/>
      <c r="C38" s="43"/>
      <c r="D38" s="44">
        <v>0</v>
      </c>
      <c r="E38" s="45"/>
      <c r="F38" s="44"/>
      <c r="G38" s="46"/>
      <c r="H38" s="45"/>
      <c r="I38" s="43"/>
      <c r="J38" s="48"/>
      <c r="K38" s="48">
        <f t="shared" si="4"/>
        <v>0</v>
      </c>
      <c r="L38" s="48">
        <f t="shared" si="5"/>
        <v>0</v>
      </c>
      <c r="M38" s="49">
        <f t="shared" si="6"/>
        <v>0</v>
      </c>
      <c r="N38" s="18"/>
      <c r="O38" s="74"/>
      <c r="P38" s="15"/>
      <c r="Q38" s="51" t="e">
        <f t="shared" si="7"/>
        <v>#DIV/0!</v>
      </c>
      <c r="R38" s="15"/>
      <c r="S38" s="4"/>
      <c r="T38" s="135" t="e">
        <f t="shared" si="8"/>
        <v>#DIV/0!</v>
      </c>
      <c r="U38" s="4"/>
    </row>
    <row r="39" spans="1:21" ht="15.75" x14ac:dyDescent="0.25">
      <c r="A39" s="41" t="s">
        <v>46</v>
      </c>
      <c r="B39" s="42"/>
      <c r="C39" s="43"/>
      <c r="D39" s="44">
        <v>0</v>
      </c>
      <c r="E39" s="45"/>
      <c r="F39" s="44"/>
      <c r="G39" s="46"/>
      <c r="H39" s="45"/>
      <c r="I39" s="43"/>
      <c r="J39" s="48"/>
      <c r="K39" s="48">
        <f t="shared" si="4"/>
        <v>0</v>
      </c>
      <c r="L39" s="48">
        <f t="shared" si="5"/>
        <v>0</v>
      </c>
      <c r="M39" s="49">
        <f t="shared" si="6"/>
        <v>0</v>
      </c>
      <c r="N39" s="18"/>
      <c r="O39" s="74"/>
      <c r="P39" s="15"/>
      <c r="Q39" s="51" t="e">
        <f t="shared" si="7"/>
        <v>#DIV/0!</v>
      </c>
      <c r="R39" s="15"/>
      <c r="S39" s="4"/>
      <c r="T39" s="135" t="e">
        <f t="shared" si="8"/>
        <v>#DIV/0!</v>
      </c>
      <c r="U39" s="4"/>
    </row>
    <row r="40" spans="1:21" ht="15.75" x14ac:dyDescent="0.25">
      <c r="A40" s="41" t="s">
        <v>47</v>
      </c>
      <c r="B40" s="42"/>
      <c r="C40" s="43"/>
      <c r="D40" s="44">
        <v>0</v>
      </c>
      <c r="E40" s="45"/>
      <c r="F40" s="44"/>
      <c r="G40" s="46"/>
      <c r="H40" s="45"/>
      <c r="I40" s="43"/>
      <c r="J40" s="48"/>
      <c r="K40" s="48">
        <f t="shared" si="4"/>
        <v>0</v>
      </c>
      <c r="L40" s="48">
        <f t="shared" si="5"/>
        <v>0</v>
      </c>
      <c r="M40" s="49">
        <f t="shared" si="6"/>
        <v>0</v>
      </c>
      <c r="N40" s="18"/>
      <c r="O40" s="74"/>
      <c r="P40" s="15"/>
      <c r="Q40" s="51" t="e">
        <f t="shared" si="7"/>
        <v>#DIV/0!</v>
      </c>
      <c r="R40" s="15"/>
      <c r="S40" s="4"/>
      <c r="T40" s="135" t="e">
        <f t="shared" si="8"/>
        <v>#DIV/0!</v>
      </c>
      <c r="U40" s="4"/>
    </row>
    <row r="41" spans="1:21" ht="15.75" x14ac:dyDescent="0.25">
      <c r="A41" s="41" t="s">
        <v>48</v>
      </c>
      <c r="B41" s="42"/>
      <c r="C41" s="43"/>
      <c r="D41" s="44">
        <v>0</v>
      </c>
      <c r="E41" s="45"/>
      <c r="F41" s="44"/>
      <c r="G41" s="46"/>
      <c r="H41" s="45"/>
      <c r="I41" s="43"/>
      <c r="J41" s="48"/>
      <c r="K41" s="48">
        <f t="shared" si="4"/>
        <v>0</v>
      </c>
      <c r="L41" s="48">
        <f t="shared" si="5"/>
        <v>0</v>
      </c>
      <c r="M41" s="49">
        <f t="shared" si="6"/>
        <v>0</v>
      </c>
      <c r="N41" s="18"/>
      <c r="O41" s="74"/>
      <c r="P41" s="15"/>
      <c r="Q41" s="51" t="e">
        <f t="shared" si="7"/>
        <v>#DIV/0!</v>
      </c>
      <c r="R41" s="15"/>
      <c r="S41" s="4"/>
      <c r="T41" s="135" t="e">
        <f t="shared" si="8"/>
        <v>#DIV/0!</v>
      </c>
      <c r="U41" s="4"/>
    </row>
    <row r="42" spans="1:21" ht="15.75" x14ac:dyDescent="0.25">
      <c r="A42" s="41" t="s">
        <v>49</v>
      </c>
      <c r="B42" s="42"/>
      <c r="C42" s="43"/>
      <c r="D42" s="44">
        <v>0</v>
      </c>
      <c r="E42" s="45"/>
      <c r="F42" s="44"/>
      <c r="G42" s="46"/>
      <c r="H42" s="45"/>
      <c r="I42" s="43"/>
      <c r="J42" s="48"/>
      <c r="K42" s="48">
        <f t="shared" si="4"/>
        <v>0</v>
      </c>
      <c r="L42" s="48">
        <f t="shared" si="5"/>
        <v>0</v>
      </c>
      <c r="M42" s="49">
        <f t="shared" si="6"/>
        <v>0</v>
      </c>
      <c r="N42" s="18"/>
      <c r="O42" s="74"/>
      <c r="P42" s="15"/>
      <c r="Q42" s="51" t="e">
        <f t="shared" si="7"/>
        <v>#DIV/0!</v>
      </c>
      <c r="R42" s="15"/>
      <c r="S42" s="4"/>
      <c r="T42" s="135" t="e">
        <f t="shared" si="8"/>
        <v>#DIV/0!</v>
      </c>
      <c r="U42" s="4"/>
    </row>
    <row r="43" spans="1:21" ht="15.75" x14ac:dyDescent="0.25">
      <c r="A43" s="41" t="s">
        <v>50</v>
      </c>
      <c r="B43" s="42"/>
      <c r="C43" s="43"/>
      <c r="D43" s="44">
        <v>0</v>
      </c>
      <c r="E43" s="45"/>
      <c r="F43" s="44"/>
      <c r="G43" s="46"/>
      <c r="H43" s="45"/>
      <c r="I43" s="43"/>
      <c r="J43" s="48"/>
      <c r="K43" s="48">
        <f t="shared" si="4"/>
        <v>0</v>
      </c>
      <c r="L43" s="48">
        <f t="shared" si="5"/>
        <v>0</v>
      </c>
      <c r="M43" s="49">
        <f t="shared" si="6"/>
        <v>0</v>
      </c>
      <c r="N43" s="18"/>
      <c r="O43" s="74"/>
      <c r="P43" s="15"/>
      <c r="Q43" s="51" t="e">
        <f t="shared" si="7"/>
        <v>#DIV/0!</v>
      </c>
      <c r="R43" s="15"/>
      <c r="S43" s="4"/>
      <c r="T43" s="135" t="e">
        <f t="shared" si="8"/>
        <v>#DIV/0!</v>
      </c>
      <c r="U43" s="4"/>
    </row>
    <row r="44" spans="1:21" ht="15.75" x14ac:dyDescent="0.25">
      <c r="A44" s="77" t="s">
        <v>51</v>
      </c>
      <c r="B44" s="78">
        <f>SUM(B36:B43)</f>
        <v>0</v>
      </c>
      <c r="C44" s="79"/>
      <c r="D44" s="80">
        <f>SUM(D36:D43)</f>
        <v>0</v>
      </c>
      <c r="E44" s="80">
        <f>SUM(E36:E43)</f>
        <v>0</v>
      </c>
      <c r="F44" s="80">
        <f>SUM(F36:F43)</f>
        <v>0</v>
      </c>
      <c r="G44" s="46"/>
      <c r="H44" s="80">
        <f>SUM(H36:H43)</f>
        <v>0</v>
      </c>
      <c r="I44" s="43"/>
      <c r="J44" s="80">
        <f>SUM(J36:J43)</f>
        <v>0</v>
      </c>
      <c r="K44" s="80">
        <f>SUM(K36:K43)</f>
        <v>0</v>
      </c>
      <c r="L44" s="90">
        <f>SUM(L36:L43)</f>
        <v>0</v>
      </c>
      <c r="M44" s="82">
        <f t="shared" si="6"/>
        <v>0</v>
      </c>
      <c r="N44" s="18"/>
      <c r="O44" s="83">
        <f>SUM(O36:O43)</f>
        <v>0</v>
      </c>
      <c r="P44" s="15"/>
      <c r="Q44" s="85" t="e">
        <f>SUM(Q36:Q43)</f>
        <v>#DIV/0!</v>
      </c>
      <c r="R44" s="84"/>
      <c r="S44" s="86"/>
      <c r="T44" s="137" t="e">
        <f>SUM(T36:T43)</f>
        <v>#DIV/0!</v>
      </c>
      <c r="U44" s="86"/>
    </row>
    <row r="45" spans="1:21" ht="15.75" x14ac:dyDescent="0.25">
      <c r="A45" s="41"/>
      <c r="B45" s="87"/>
      <c r="C45" s="43"/>
      <c r="D45" s="72"/>
      <c r="E45" s="43"/>
      <c r="F45" s="43"/>
      <c r="G45" s="46"/>
      <c r="H45" s="72"/>
      <c r="I45" s="43"/>
      <c r="J45" s="72"/>
      <c r="K45" s="72"/>
      <c r="L45" s="72"/>
      <c r="M45" s="54"/>
      <c r="N45" s="18"/>
      <c r="O45" s="52"/>
      <c r="P45" s="15"/>
      <c r="Q45" s="73"/>
      <c r="R45" s="15"/>
      <c r="S45" s="4"/>
      <c r="T45" s="52"/>
      <c r="U45" s="4"/>
    </row>
    <row r="46" spans="1:21" ht="15.75" x14ac:dyDescent="0.25">
      <c r="A46" s="41" t="s">
        <v>52</v>
      </c>
      <c r="B46" s="42"/>
      <c r="C46" s="43"/>
      <c r="D46" s="44">
        <v>0</v>
      </c>
      <c r="E46" s="45"/>
      <c r="F46" s="44"/>
      <c r="G46" s="46"/>
      <c r="H46" s="45"/>
      <c r="I46" s="43"/>
      <c r="J46" s="48"/>
      <c r="K46" s="48">
        <f t="shared" ref="K46:K49" si="9">IF($F$4&gt;=12,F46,F46/12*$F$4)</f>
        <v>0</v>
      </c>
      <c r="L46" s="48">
        <f>J46-K46</f>
        <v>0</v>
      </c>
      <c r="M46" s="49">
        <f>IF(F46=0,0,J46/F46)</f>
        <v>0</v>
      </c>
      <c r="N46" s="18"/>
      <c r="O46" s="74"/>
      <c r="P46" s="15"/>
      <c r="Q46" s="51" t="e">
        <f>IF(OR($F$4 = 12,$F$4 = 13),J46,(J46/$F$4)*12+O46)</f>
        <v>#DIV/0!</v>
      </c>
      <c r="R46" s="15"/>
      <c r="S46" s="4"/>
      <c r="T46" s="135" t="e">
        <f>Q46-F46</f>
        <v>#DIV/0!</v>
      </c>
      <c r="U46" s="4"/>
    </row>
    <row r="47" spans="1:21" ht="15.75" x14ac:dyDescent="0.25">
      <c r="A47" s="41" t="s">
        <v>53</v>
      </c>
      <c r="B47" s="42"/>
      <c r="C47" s="43"/>
      <c r="D47" s="44">
        <v>0</v>
      </c>
      <c r="E47" s="45"/>
      <c r="F47" s="44"/>
      <c r="G47" s="46"/>
      <c r="H47" s="45"/>
      <c r="I47" s="43"/>
      <c r="J47" s="48"/>
      <c r="K47" s="48">
        <f t="shared" si="9"/>
        <v>0</v>
      </c>
      <c r="L47" s="48">
        <f>J47-K47</f>
        <v>0</v>
      </c>
      <c r="M47" s="49">
        <f>IF(F47=0,0,J47/F47)</f>
        <v>0</v>
      </c>
      <c r="N47" s="18"/>
      <c r="O47" s="74"/>
      <c r="P47" s="15"/>
      <c r="Q47" s="51" t="e">
        <f>IF(OR($F$4 = 12,$F$4 = 13),J47,(J47/$F$4)*12+O47)</f>
        <v>#DIV/0!</v>
      </c>
      <c r="R47" s="15"/>
      <c r="S47" s="4"/>
      <c r="T47" s="135" t="e">
        <f>Q47-F47</f>
        <v>#DIV/0!</v>
      </c>
      <c r="U47" s="4"/>
    </row>
    <row r="48" spans="1:21" ht="15.75" x14ac:dyDescent="0.25">
      <c r="A48" s="41" t="s">
        <v>54</v>
      </c>
      <c r="B48" s="42"/>
      <c r="C48" s="43"/>
      <c r="D48" s="44">
        <v>0</v>
      </c>
      <c r="E48" s="45"/>
      <c r="F48" s="44"/>
      <c r="G48" s="46"/>
      <c r="H48" s="45"/>
      <c r="I48" s="43"/>
      <c r="J48" s="48"/>
      <c r="K48" s="48">
        <f t="shared" si="9"/>
        <v>0</v>
      </c>
      <c r="L48" s="48">
        <f>J48-K48</f>
        <v>0</v>
      </c>
      <c r="M48" s="49">
        <f>IF(F48=0,0,J48/F48)</f>
        <v>0</v>
      </c>
      <c r="N48" s="18"/>
      <c r="O48" s="74"/>
      <c r="P48" s="15"/>
      <c r="Q48" s="51" t="e">
        <f>IF(OR($F$4 = 12,$F$4 = 13),J48,(J48/$F$4)*12+O48)</f>
        <v>#DIV/0!</v>
      </c>
      <c r="R48" s="15"/>
      <c r="S48" s="4"/>
      <c r="T48" s="135" t="e">
        <f>Q48-F48</f>
        <v>#DIV/0!</v>
      </c>
      <c r="U48" s="4"/>
    </row>
    <row r="49" spans="1:21" ht="15.75" x14ac:dyDescent="0.25">
      <c r="A49" s="41" t="s">
        <v>55</v>
      </c>
      <c r="B49" s="42"/>
      <c r="C49" s="43"/>
      <c r="D49" s="44">
        <v>0</v>
      </c>
      <c r="E49" s="45"/>
      <c r="F49" s="44"/>
      <c r="G49" s="46"/>
      <c r="H49" s="45"/>
      <c r="I49" s="43"/>
      <c r="J49" s="48"/>
      <c r="K49" s="48">
        <f t="shared" si="9"/>
        <v>0</v>
      </c>
      <c r="L49" s="48">
        <f>J49-K49</f>
        <v>0</v>
      </c>
      <c r="M49" s="49">
        <f>IF(F49=0,0,J49/F49)</f>
        <v>0</v>
      </c>
      <c r="N49" s="18"/>
      <c r="O49" s="74"/>
      <c r="P49" s="15"/>
      <c r="Q49" s="51" t="e">
        <f>IF(OR($F$4 = 12,$F$4 = 13),J49,(J49/$F$4)*12+O49)</f>
        <v>#DIV/0!</v>
      </c>
      <c r="R49" s="15"/>
      <c r="S49" s="4"/>
      <c r="T49" s="135" t="e">
        <f>Q49-F49</f>
        <v>#DIV/0!</v>
      </c>
      <c r="U49" s="62"/>
    </row>
    <row r="50" spans="1:21" ht="15.75" x14ac:dyDescent="0.25">
      <c r="A50" s="77" t="s">
        <v>56</v>
      </c>
      <c r="B50" s="78">
        <f>SUM(B46:B49)</f>
        <v>0</v>
      </c>
      <c r="C50" s="79"/>
      <c r="D50" s="80">
        <f>SUM(D46:D49)</f>
        <v>0</v>
      </c>
      <c r="E50" s="80">
        <f>SUM(E46:E49)</f>
        <v>0</v>
      </c>
      <c r="F50" s="80">
        <f>SUM(F46:F49)</f>
        <v>0</v>
      </c>
      <c r="G50" s="46"/>
      <c r="H50" s="80">
        <f>SUM(H46:H49)</f>
        <v>0</v>
      </c>
      <c r="I50" s="43"/>
      <c r="J50" s="80">
        <f>SUM(J46:J49)</f>
        <v>0</v>
      </c>
      <c r="K50" s="80">
        <f>SUM(K46:K49)</f>
        <v>0</v>
      </c>
      <c r="L50" s="81">
        <f>SUM(L46:L49)</f>
        <v>0</v>
      </c>
      <c r="M50" s="82">
        <f>IF(F50=0,0,J50/F50)</f>
        <v>0</v>
      </c>
      <c r="N50" s="18"/>
      <c r="O50" s="83">
        <f>SUM(O46:O49)</f>
        <v>0</v>
      </c>
      <c r="P50" s="15"/>
      <c r="Q50" s="85" t="e">
        <f>SUM(Q46:Q49)</f>
        <v>#DIV/0!</v>
      </c>
      <c r="R50" s="84"/>
      <c r="S50" s="86"/>
      <c r="T50" s="137" t="e">
        <f>SUM(T46:T49)</f>
        <v>#DIV/0!</v>
      </c>
      <c r="U50" s="86"/>
    </row>
    <row r="51" spans="1:21" ht="15.75" x14ac:dyDescent="0.25">
      <c r="A51" s="41"/>
      <c r="B51" s="87"/>
      <c r="C51" s="43"/>
      <c r="D51" s="72"/>
      <c r="E51" s="43"/>
      <c r="F51" s="43"/>
      <c r="G51" s="46"/>
      <c r="H51" s="72"/>
      <c r="I51" s="43"/>
      <c r="J51" s="72"/>
      <c r="K51" s="72"/>
      <c r="L51" s="72"/>
      <c r="M51" s="54"/>
      <c r="N51" s="18"/>
      <c r="O51" s="52"/>
      <c r="P51" s="15"/>
      <c r="Q51" s="73"/>
      <c r="R51" s="15"/>
      <c r="S51" s="4"/>
      <c r="T51" s="52"/>
      <c r="U51" s="4"/>
    </row>
    <row r="52" spans="1:21" ht="15.75" x14ac:dyDescent="0.25">
      <c r="A52" s="41" t="s">
        <v>57</v>
      </c>
      <c r="B52" s="42"/>
      <c r="C52" s="43"/>
      <c r="D52" s="44">
        <v>0</v>
      </c>
      <c r="E52" s="45"/>
      <c r="F52" s="44"/>
      <c r="G52" s="46"/>
      <c r="H52" s="45"/>
      <c r="I52" s="43"/>
      <c r="J52" s="48"/>
      <c r="K52" s="48">
        <f t="shared" ref="K52:K60" si="10">IF($F$4&gt;=12,F52,F52/12*$F$4)</f>
        <v>0</v>
      </c>
      <c r="L52" s="48">
        <f t="shared" ref="L52:L60" si="11">J52-K52</f>
        <v>0</v>
      </c>
      <c r="M52" s="49">
        <f t="shared" ref="M52:M61" si="12">IF(F52=0,0,J52/F52)</f>
        <v>0</v>
      </c>
      <c r="N52" s="18"/>
      <c r="O52" s="74"/>
      <c r="P52" s="15"/>
      <c r="Q52" s="51" t="e">
        <f t="shared" ref="Q52:Q60" si="13">IF(OR($F$4 = 12,$F$4 = 13),J52,(J52/$F$4)*12+O52)</f>
        <v>#DIV/0!</v>
      </c>
      <c r="R52" s="15"/>
      <c r="S52" s="4"/>
      <c r="T52" s="135" t="e">
        <f t="shared" ref="T52:T60" si="14">Q52-F52</f>
        <v>#DIV/0!</v>
      </c>
      <c r="U52" s="4"/>
    </row>
    <row r="53" spans="1:21" ht="15.75" x14ac:dyDescent="0.25">
      <c r="A53" s="41" t="s">
        <v>58</v>
      </c>
      <c r="B53" s="42"/>
      <c r="C53" s="43"/>
      <c r="D53" s="44">
        <v>0</v>
      </c>
      <c r="E53" s="45"/>
      <c r="F53" s="44"/>
      <c r="G53" s="46"/>
      <c r="H53" s="45"/>
      <c r="I53" s="43"/>
      <c r="J53" s="48"/>
      <c r="K53" s="48">
        <f t="shared" si="10"/>
        <v>0</v>
      </c>
      <c r="L53" s="48">
        <f t="shared" si="11"/>
        <v>0</v>
      </c>
      <c r="M53" s="49">
        <f t="shared" si="12"/>
        <v>0</v>
      </c>
      <c r="N53" s="18"/>
      <c r="O53" s="74"/>
      <c r="P53" s="15"/>
      <c r="Q53" s="51" t="e">
        <f t="shared" si="13"/>
        <v>#DIV/0!</v>
      </c>
      <c r="R53" s="15"/>
      <c r="S53" s="4"/>
      <c r="T53" s="135" t="e">
        <f t="shared" si="14"/>
        <v>#DIV/0!</v>
      </c>
      <c r="U53" s="4"/>
    </row>
    <row r="54" spans="1:21" ht="15.75" x14ac:dyDescent="0.25">
      <c r="A54" s="41" t="s">
        <v>59</v>
      </c>
      <c r="B54" s="42"/>
      <c r="C54" s="43"/>
      <c r="D54" s="44">
        <v>0</v>
      </c>
      <c r="E54" s="45"/>
      <c r="F54" s="44"/>
      <c r="G54" s="46"/>
      <c r="H54" s="45"/>
      <c r="I54" s="43"/>
      <c r="J54" s="48"/>
      <c r="K54" s="48">
        <f t="shared" si="10"/>
        <v>0</v>
      </c>
      <c r="L54" s="48">
        <f t="shared" si="11"/>
        <v>0</v>
      </c>
      <c r="M54" s="49">
        <f t="shared" si="12"/>
        <v>0</v>
      </c>
      <c r="N54" s="18"/>
      <c r="O54" s="74"/>
      <c r="P54" s="15"/>
      <c r="Q54" s="51" t="e">
        <f t="shared" si="13"/>
        <v>#DIV/0!</v>
      </c>
      <c r="R54" s="15"/>
      <c r="S54" s="4"/>
      <c r="T54" s="135" t="e">
        <f t="shared" si="14"/>
        <v>#DIV/0!</v>
      </c>
      <c r="U54" s="4"/>
    </row>
    <row r="55" spans="1:21" ht="15.75" x14ac:dyDescent="0.25">
      <c r="A55" s="41" t="s">
        <v>60</v>
      </c>
      <c r="B55" s="42"/>
      <c r="C55" s="43"/>
      <c r="D55" s="44">
        <v>0</v>
      </c>
      <c r="E55" s="45"/>
      <c r="F55" s="44"/>
      <c r="G55" s="46"/>
      <c r="H55" s="45"/>
      <c r="I55" s="43"/>
      <c r="J55" s="48"/>
      <c r="K55" s="48">
        <f t="shared" si="10"/>
        <v>0</v>
      </c>
      <c r="L55" s="48">
        <f>J55-K55</f>
        <v>0</v>
      </c>
      <c r="M55" s="49">
        <f>IF(F55=0,0,J55/F55)</f>
        <v>0</v>
      </c>
      <c r="N55" s="18"/>
      <c r="O55" s="74"/>
      <c r="P55" s="15"/>
      <c r="Q55" s="51" t="e">
        <f>IF(OR($F$4 = 12,$F$4 = 13),J55,(J55/$F$4)*12+O55)</f>
        <v>#DIV/0!</v>
      </c>
      <c r="R55" s="15"/>
      <c r="S55" s="4"/>
      <c r="T55" s="135" t="e">
        <f>Q55-F55</f>
        <v>#DIV/0!</v>
      </c>
      <c r="U55" s="62"/>
    </row>
    <row r="56" spans="1:21" ht="15.75" x14ac:dyDescent="0.25">
      <c r="A56" s="41" t="s">
        <v>61</v>
      </c>
      <c r="B56" s="42"/>
      <c r="C56" s="43"/>
      <c r="D56" s="44">
        <v>0</v>
      </c>
      <c r="E56" s="45"/>
      <c r="F56" s="44"/>
      <c r="G56" s="46"/>
      <c r="H56" s="45"/>
      <c r="I56" s="43"/>
      <c r="J56" s="48"/>
      <c r="K56" s="48">
        <f t="shared" si="10"/>
        <v>0</v>
      </c>
      <c r="L56" s="48">
        <f t="shared" si="11"/>
        <v>0</v>
      </c>
      <c r="M56" s="49">
        <f t="shared" si="12"/>
        <v>0</v>
      </c>
      <c r="N56" s="18"/>
      <c r="O56" s="74"/>
      <c r="P56" s="15"/>
      <c r="Q56" s="51" t="e">
        <f t="shared" si="13"/>
        <v>#DIV/0!</v>
      </c>
      <c r="R56" s="15"/>
      <c r="S56" s="4"/>
      <c r="T56" s="135" t="e">
        <f t="shared" si="14"/>
        <v>#DIV/0!</v>
      </c>
      <c r="U56" s="62"/>
    </row>
    <row r="57" spans="1:21" ht="15.75" x14ac:dyDescent="0.25">
      <c r="A57" s="41" t="s">
        <v>62</v>
      </c>
      <c r="B57" s="42"/>
      <c r="C57" s="43"/>
      <c r="D57" s="44">
        <v>0</v>
      </c>
      <c r="E57" s="45"/>
      <c r="F57" s="44"/>
      <c r="G57" s="46"/>
      <c r="H57" s="45"/>
      <c r="I57" s="43"/>
      <c r="J57" s="48"/>
      <c r="K57" s="48">
        <f t="shared" si="10"/>
        <v>0</v>
      </c>
      <c r="L57" s="48">
        <f t="shared" si="11"/>
        <v>0</v>
      </c>
      <c r="M57" s="49">
        <f t="shared" si="12"/>
        <v>0</v>
      </c>
      <c r="N57" s="18"/>
      <c r="O57" s="74"/>
      <c r="P57" s="15"/>
      <c r="Q57" s="51" t="e">
        <f t="shared" si="13"/>
        <v>#DIV/0!</v>
      </c>
      <c r="R57" s="15"/>
      <c r="S57" s="4"/>
      <c r="T57" s="135" t="e">
        <f t="shared" si="14"/>
        <v>#DIV/0!</v>
      </c>
      <c r="U57" s="4"/>
    </row>
    <row r="58" spans="1:21" ht="15.75" x14ac:dyDescent="0.25">
      <c r="A58" s="41" t="s">
        <v>63</v>
      </c>
      <c r="B58" s="42"/>
      <c r="C58" s="43"/>
      <c r="D58" s="44">
        <v>0</v>
      </c>
      <c r="E58" s="45"/>
      <c r="F58" s="44"/>
      <c r="G58" s="46"/>
      <c r="H58" s="45"/>
      <c r="I58" s="43"/>
      <c r="J58" s="48"/>
      <c r="K58" s="48">
        <f t="shared" si="10"/>
        <v>0</v>
      </c>
      <c r="L58" s="48">
        <f t="shared" si="11"/>
        <v>0</v>
      </c>
      <c r="M58" s="49">
        <f t="shared" si="12"/>
        <v>0</v>
      </c>
      <c r="N58" s="18"/>
      <c r="O58" s="74"/>
      <c r="P58" s="15"/>
      <c r="Q58" s="51" t="e">
        <f t="shared" si="13"/>
        <v>#DIV/0!</v>
      </c>
      <c r="R58" s="15"/>
      <c r="S58" s="4"/>
      <c r="T58" s="135" t="e">
        <f t="shared" si="14"/>
        <v>#DIV/0!</v>
      </c>
      <c r="U58" s="4"/>
    </row>
    <row r="59" spans="1:21" ht="15.75" x14ac:dyDescent="0.25">
      <c r="A59" s="41" t="s">
        <v>64</v>
      </c>
      <c r="B59" s="42"/>
      <c r="C59" s="43"/>
      <c r="D59" s="44">
        <v>0</v>
      </c>
      <c r="E59" s="45"/>
      <c r="F59" s="44"/>
      <c r="G59" s="46"/>
      <c r="H59" s="45"/>
      <c r="I59" s="43"/>
      <c r="J59" s="48"/>
      <c r="K59" s="48">
        <f t="shared" si="10"/>
        <v>0</v>
      </c>
      <c r="L59" s="48">
        <f t="shared" si="11"/>
        <v>0</v>
      </c>
      <c r="M59" s="49">
        <f t="shared" si="12"/>
        <v>0</v>
      </c>
      <c r="N59" s="18"/>
      <c r="O59" s="74"/>
      <c r="P59" s="15"/>
      <c r="Q59" s="51" t="e">
        <f t="shared" si="13"/>
        <v>#DIV/0!</v>
      </c>
      <c r="R59" s="15"/>
      <c r="S59" s="4"/>
      <c r="T59" s="135" t="e">
        <f t="shared" si="14"/>
        <v>#DIV/0!</v>
      </c>
      <c r="U59" s="15"/>
    </row>
    <row r="60" spans="1:21" ht="15.75" x14ac:dyDescent="0.25">
      <c r="A60" s="41" t="s">
        <v>65</v>
      </c>
      <c r="B60" s="42"/>
      <c r="C60" s="43"/>
      <c r="D60" s="44">
        <v>0</v>
      </c>
      <c r="E60" s="45"/>
      <c r="F60" s="44"/>
      <c r="G60" s="46"/>
      <c r="H60" s="45"/>
      <c r="I60" s="43"/>
      <c r="J60" s="48"/>
      <c r="K60" s="48">
        <f t="shared" si="10"/>
        <v>0</v>
      </c>
      <c r="L60" s="48">
        <f t="shared" si="11"/>
        <v>0</v>
      </c>
      <c r="M60" s="49">
        <f t="shared" si="12"/>
        <v>0</v>
      </c>
      <c r="N60" s="18"/>
      <c r="O60" s="74"/>
      <c r="P60" s="15"/>
      <c r="Q60" s="51" t="e">
        <f t="shared" si="13"/>
        <v>#DIV/0!</v>
      </c>
      <c r="R60" s="15"/>
      <c r="S60" s="4"/>
      <c r="T60" s="135" t="e">
        <f t="shared" si="14"/>
        <v>#DIV/0!</v>
      </c>
      <c r="U60" s="15"/>
    </row>
    <row r="61" spans="1:21" ht="15.75" x14ac:dyDescent="0.25">
      <c r="A61" s="77" t="s">
        <v>66</v>
      </c>
      <c r="B61" s="78">
        <f>SUM(B52:B60)</f>
        <v>0</v>
      </c>
      <c r="C61" s="79"/>
      <c r="D61" s="80">
        <f>SUM(D52:D60)</f>
        <v>0</v>
      </c>
      <c r="E61" s="80">
        <f>SUM(E52:E60)</f>
        <v>0</v>
      </c>
      <c r="F61" s="80">
        <f>SUM(F52:F60)</f>
        <v>0</v>
      </c>
      <c r="G61" s="46"/>
      <c r="H61" s="80">
        <f>SUM(H52:H60)</f>
        <v>0</v>
      </c>
      <c r="I61" s="43"/>
      <c r="J61" s="80">
        <f>SUM(J52:J60)</f>
        <v>0</v>
      </c>
      <c r="K61" s="80">
        <f>SUM(K52:K60)</f>
        <v>0</v>
      </c>
      <c r="L61" s="90">
        <f>SUM(L52:L60)</f>
        <v>0</v>
      </c>
      <c r="M61" s="82">
        <f t="shared" si="12"/>
        <v>0</v>
      </c>
      <c r="N61" s="18"/>
      <c r="O61" s="83">
        <f>SUM(O52:O60)</f>
        <v>0</v>
      </c>
      <c r="P61" s="15"/>
      <c r="Q61" s="85" t="e">
        <f>SUM(Q52:Q60)</f>
        <v>#DIV/0!</v>
      </c>
      <c r="R61" s="84"/>
      <c r="S61" s="86"/>
      <c r="T61" s="137" t="e">
        <f>SUM(T52:T60)</f>
        <v>#DIV/0!</v>
      </c>
      <c r="U61" s="91"/>
    </row>
    <row r="62" spans="1:21" ht="15.75" x14ac:dyDescent="0.25">
      <c r="A62" s="41"/>
      <c r="B62" s="87"/>
      <c r="C62" s="43"/>
      <c r="D62" s="72"/>
      <c r="E62" s="43"/>
      <c r="F62" s="43"/>
      <c r="G62" s="46"/>
      <c r="H62" s="72"/>
      <c r="I62" s="43"/>
      <c r="J62" s="72"/>
      <c r="K62" s="72"/>
      <c r="L62" s="72"/>
      <c r="M62" s="54"/>
      <c r="N62" s="18"/>
      <c r="O62" s="52"/>
      <c r="P62" s="15"/>
      <c r="Q62" s="73"/>
      <c r="R62" s="15"/>
      <c r="S62" s="4"/>
      <c r="T62" s="52"/>
      <c r="U62" s="4"/>
    </row>
    <row r="63" spans="1:21" ht="15.75" x14ac:dyDescent="0.25">
      <c r="A63" s="56" t="s">
        <v>67</v>
      </c>
      <c r="B63" s="92">
        <f>B21+B28+B34+B44+B50+B61</f>
        <v>0</v>
      </c>
      <c r="C63" s="93"/>
      <c r="D63" s="58">
        <f>D21+D28+D34+D44+D50+D61</f>
        <v>0</v>
      </c>
      <c r="E63" s="58">
        <f>E21+E28+E34+E44+E50+E61</f>
        <v>0</v>
      </c>
      <c r="F63" s="58">
        <f>F21+F28+F34+F44+F50+F61</f>
        <v>0</v>
      </c>
      <c r="G63" s="46"/>
      <c r="H63" s="58">
        <f>H21+H28+H34+H44+H50+H61</f>
        <v>0</v>
      </c>
      <c r="I63" s="43"/>
      <c r="J63" s="58">
        <f>J21+J28+J34+J44+J50+J61</f>
        <v>0</v>
      </c>
      <c r="K63" s="58">
        <f>K21+K28+K34+K44+K50+K61</f>
        <v>0</v>
      </c>
      <c r="L63" s="58">
        <f>L21+L28+L34+L44+L50+L61</f>
        <v>0</v>
      </c>
      <c r="M63" s="59">
        <f>IF(F63=0,0,J63/F63)</f>
        <v>0</v>
      </c>
      <c r="N63" s="18"/>
      <c r="O63" s="58">
        <f>O21+O28+O34+O44+O50+O61</f>
        <v>0</v>
      </c>
      <c r="P63" s="15"/>
      <c r="Q63" s="61" t="e">
        <f>Q21+Q28+Q34+Q44+Q50+Q61</f>
        <v>#DIV/0!</v>
      </c>
      <c r="R63" s="15"/>
      <c r="S63" s="4"/>
      <c r="T63" s="136" t="e">
        <f>T21+T28+T34+T44+T50+T61</f>
        <v>#DIV/0!</v>
      </c>
      <c r="U63" s="43"/>
    </row>
    <row r="64" spans="1:21" ht="15.75" x14ac:dyDescent="0.25">
      <c r="A64" s="70" t="s">
        <v>68</v>
      </c>
      <c r="B64" s="94"/>
      <c r="C64" s="43"/>
      <c r="D64" s="72"/>
      <c r="E64" s="43"/>
      <c r="F64" s="43"/>
      <c r="G64" s="46"/>
      <c r="H64" s="72"/>
      <c r="I64" s="43"/>
      <c r="J64" s="72"/>
      <c r="K64" s="72"/>
      <c r="L64" s="72"/>
      <c r="M64" s="52"/>
      <c r="N64" s="18"/>
      <c r="O64" s="52"/>
      <c r="P64" s="15"/>
      <c r="Q64" s="73"/>
      <c r="R64" s="15"/>
      <c r="S64" s="4"/>
      <c r="T64" s="52"/>
      <c r="U64" s="4"/>
    </row>
    <row r="65" spans="1:21" ht="15.75" x14ac:dyDescent="0.25">
      <c r="A65" s="41" t="s">
        <v>69</v>
      </c>
      <c r="B65" s="42"/>
      <c r="C65" s="43"/>
      <c r="D65" s="44">
        <v>0</v>
      </c>
      <c r="E65" s="45"/>
      <c r="F65" s="44"/>
      <c r="G65" s="46"/>
      <c r="H65" s="45"/>
      <c r="I65" s="43"/>
      <c r="J65" s="48"/>
      <c r="K65" s="48">
        <f t="shared" ref="K65:K68" si="15">IF($F$4&gt;=12,F65,F65/12*$F$4)</f>
        <v>0</v>
      </c>
      <c r="L65" s="48">
        <f>K65-J65</f>
        <v>0</v>
      </c>
      <c r="M65" s="49">
        <f>IF(F65=0,0,J65/F65)</f>
        <v>0</v>
      </c>
      <c r="N65" s="18"/>
      <c r="O65" s="74"/>
      <c r="P65" s="15"/>
      <c r="Q65" s="51">
        <f>IF(OR($F$4=12,$F$4=13),J65,F65+O65)</f>
        <v>0</v>
      </c>
      <c r="R65" s="15"/>
      <c r="S65" s="4"/>
      <c r="T65" s="135">
        <f>Q65-F65</f>
        <v>0</v>
      </c>
      <c r="U65" s="62"/>
    </row>
    <row r="66" spans="1:21" ht="15.75" x14ac:dyDescent="0.25">
      <c r="A66" s="41" t="s">
        <v>70</v>
      </c>
      <c r="B66" s="42"/>
      <c r="C66" s="43"/>
      <c r="D66" s="44">
        <v>0</v>
      </c>
      <c r="E66" s="45"/>
      <c r="F66" s="44"/>
      <c r="G66" s="46"/>
      <c r="H66" s="45"/>
      <c r="I66" s="43"/>
      <c r="J66" s="48"/>
      <c r="K66" s="48">
        <f t="shared" si="15"/>
        <v>0</v>
      </c>
      <c r="L66" s="48">
        <f>K66-J66</f>
        <v>0</v>
      </c>
      <c r="M66" s="49">
        <f>IF(F66=0,0,J66/F66)</f>
        <v>0</v>
      </c>
      <c r="N66" s="18"/>
      <c r="O66" s="74"/>
      <c r="P66" s="15"/>
      <c r="Q66" s="51">
        <f>IF(OR($F$4=12,$F$4=13),J66,F66+O66)</f>
        <v>0</v>
      </c>
      <c r="R66" s="15"/>
      <c r="S66" s="4"/>
      <c r="T66" s="135">
        <f>Q66-F66</f>
        <v>0</v>
      </c>
      <c r="U66" s="62"/>
    </row>
    <row r="67" spans="1:21" ht="15.75" x14ac:dyDescent="0.25">
      <c r="A67" s="41" t="s">
        <v>71</v>
      </c>
      <c r="B67" s="42"/>
      <c r="C67" s="43"/>
      <c r="D67" s="44">
        <v>0</v>
      </c>
      <c r="E67" s="45"/>
      <c r="F67" s="44"/>
      <c r="G67" s="46"/>
      <c r="H67" s="45"/>
      <c r="I67" s="43"/>
      <c r="J67" s="48"/>
      <c r="K67" s="48">
        <f t="shared" si="15"/>
        <v>0</v>
      </c>
      <c r="L67" s="48">
        <f>K67-J67</f>
        <v>0</v>
      </c>
      <c r="M67" s="49">
        <f>IF(F67=0,0,J67/F67)</f>
        <v>0</v>
      </c>
      <c r="N67" s="18"/>
      <c r="O67" s="74"/>
      <c r="P67" s="15">
        <v>3799500</v>
      </c>
      <c r="Q67" s="51">
        <f>IF(OR($F$4=12,$F$4=13),J67,F67+O67)</f>
        <v>0</v>
      </c>
      <c r="R67" s="15"/>
      <c r="S67" s="4"/>
      <c r="T67" s="135">
        <f>Q67-F67</f>
        <v>0</v>
      </c>
      <c r="U67" s="62"/>
    </row>
    <row r="68" spans="1:21" ht="15.75" x14ac:dyDescent="0.25">
      <c r="A68" s="41" t="s">
        <v>72</v>
      </c>
      <c r="B68" s="42"/>
      <c r="C68" s="43"/>
      <c r="D68" s="44">
        <v>0</v>
      </c>
      <c r="E68" s="45"/>
      <c r="F68" s="44"/>
      <c r="G68" s="46"/>
      <c r="H68" s="45"/>
      <c r="I68" s="43"/>
      <c r="J68" s="48"/>
      <c r="K68" s="48">
        <f t="shared" si="15"/>
        <v>0</v>
      </c>
      <c r="L68" s="48">
        <f>K68-J68</f>
        <v>0</v>
      </c>
      <c r="M68" s="49">
        <f>IF(F68=0,0,J68/F68)</f>
        <v>0</v>
      </c>
      <c r="N68" s="18"/>
      <c r="O68" s="74"/>
      <c r="P68" s="15"/>
      <c r="Q68" s="51">
        <f>IF(OR($F$4=12,$F$4=13),J68,F68+O68)</f>
        <v>0</v>
      </c>
      <c r="R68" s="15"/>
      <c r="S68" s="4"/>
      <c r="T68" s="135">
        <f>Q68-F68</f>
        <v>0</v>
      </c>
      <c r="U68" s="95"/>
    </row>
    <row r="69" spans="1:21" ht="15.75" x14ac:dyDescent="0.25">
      <c r="A69" s="96" t="s">
        <v>72</v>
      </c>
      <c r="B69" s="78">
        <f>SUM(B65:B68)</f>
        <v>0</v>
      </c>
      <c r="C69" s="43"/>
      <c r="D69" s="97">
        <f>SUM(D65:D68)</f>
        <v>0</v>
      </c>
      <c r="E69" s="97">
        <f>SUM(E65:E68)</f>
        <v>0</v>
      </c>
      <c r="F69" s="97">
        <f>SUM(F65:F68)</f>
        <v>0</v>
      </c>
      <c r="G69" s="46"/>
      <c r="H69" s="97"/>
      <c r="I69" s="43"/>
      <c r="J69" s="97">
        <f>SUM(J65:J68)</f>
        <v>0</v>
      </c>
      <c r="K69" s="97">
        <f>SUM(K65:K68)</f>
        <v>0</v>
      </c>
      <c r="L69" s="97">
        <f>SUM(L65:L68)</f>
        <v>0</v>
      </c>
      <c r="M69" s="98"/>
      <c r="N69" s="18"/>
      <c r="O69" s="97">
        <f>SUM(O65:O68)</f>
        <v>0</v>
      </c>
      <c r="P69" s="15"/>
      <c r="Q69" s="97">
        <f>SUM(Q65:Q68)</f>
        <v>0</v>
      </c>
      <c r="R69" s="15"/>
      <c r="S69" s="4"/>
      <c r="T69" s="99"/>
      <c r="U69" s="62"/>
    </row>
    <row r="70" spans="1:21" ht="15.75" x14ac:dyDescent="0.25">
      <c r="A70" s="41" t="s">
        <v>73</v>
      </c>
      <c r="B70" s="42"/>
      <c r="C70" s="43"/>
      <c r="D70" s="44">
        <v>0</v>
      </c>
      <c r="E70" s="45"/>
      <c r="F70" s="44"/>
      <c r="G70" s="46"/>
      <c r="H70" s="45"/>
      <c r="I70" s="43"/>
      <c r="J70" s="48"/>
      <c r="K70" s="48"/>
      <c r="L70" s="48">
        <f>K70-J70</f>
        <v>0</v>
      </c>
      <c r="M70" s="49">
        <f>IF(F70=0,0,J70/F70)</f>
        <v>0</v>
      </c>
      <c r="N70" s="18"/>
      <c r="O70" s="74"/>
      <c r="P70" s="15"/>
      <c r="Q70" s="51">
        <f>IF(OR($F$4=12,$F$4=13),J70,F70+O70)</f>
        <v>0</v>
      </c>
      <c r="R70" s="15"/>
      <c r="S70" s="4"/>
      <c r="T70" s="135">
        <f>Q70-F70</f>
        <v>0</v>
      </c>
      <c r="U70" s="100"/>
    </row>
    <row r="71" spans="1:21" ht="15.75" x14ac:dyDescent="0.25">
      <c r="A71" s="96" t="s">
        <v>74</v>
      </c>
      <c r="B71" s="78">
        <f>SUM(B70)</f>
        <v>0</v>
      </c>
      <c r="C71" s="43"/>
      <c r="D71" s="97">
        <f>SUM(D70)</f>
        <v>0</v>
      </c>
      <c r="E71" s="97">
        <f>SUM(E70)</f>
        <v>0</v>
      </c>
      <c r="F71" s="101">
        <f>SUM(F70)</f>
        <v>0</v>
      </c>
      <c r="G71" s="46"/>
      <c r="H71" s="97"/>
      <c r="I71" s="43"/>
      <c r="J71" s="97">
        <f>SUM(J70)</f>
        <v>0</v>
      </c>
      <c r="K71" s="97">
        <f>SUM(K70)</f>
        <v>0</v>
      </c>
      <c r="L71" s="97">
        <f>SUM(L70)</f>
        <v>0</v>
      </c>
      <c r="M71" s="98"/>
      <c r="N71" s="18"/>
      <c r="O71" s="97">
        <f>SUM(O70)</f>
        <v>0</v>
      </c>
      <c r="P71" s="15"/>
      <c r="Q71" s="102">
        <f>SUM(Q70)</f>
        <v>0</v>
      </c>
      <c r="R71" s="15"/>
      <c r="S71" s="4"/>
      <c r="T71" s="137"/>
      <c r="U71" s="43"/>
    </row>
    <row r="72" spans="1:21" ht="15.75" x14ac:dyDescent="0.25">
      <c r="A72" s="77" t="s">
        <v>75</v>
      </c>
      <c r="B72" s="80">
        <f>B69+B71</f>
        <v>0</v>
      </c>
      <c r="C72" s="103"/>
      <c r="D72" s="80">
        <f>D69+D71</f>
        <v>0</v>
      </c>
      <c r="E72" s="80">
        <f>E69+E71</f>
        <v>0</v>
      </c>
      <c r="F72" s="80">
        <f>F69+F71</f>
        <v>0</v>
      </c>
      <c r="G72" s="46"/>
      <c r="H72" s="80">
        <f>SUM(H65:H71)</f>
        <v>0</v>
      </c>
      <c r="I72" s="43"/>
      <c r="J72" s="80">
        <f>J69+J71</f>
        <v>0</v>
      </c>
      <c r="K72" s="80">
        <f>K69+K71</f>
        <v>0</v>
      </c>
      <c r="L72" s="80">
        <f>L69+L71</f>
        <v>0</v>
      </c>
      <c r="M72" s="82"/>
      <c r="N72" s="18"/>
      <c r="O72" s="80">
        <f>O69+O71</f>
        <v>0</v>
      </c>
      <c r="P72" s="15"/>
      <c r="Q72" s="85">
        <f>Q69+Q71</f>
        <v>0</v>
      </c>
      <c r="R72" s="84"/>
      <c r="S72" s="86"/>
      <c r="T72" s="137">
        <f>SUM(T65:T71)</f>
        <v>0</v>
      </c>
      <c r="U72" s="104"/>
    </row>
    <row r="73" spans="1:21" ht="15.75" x14ac:dyDescent="0.25">
      <c r="A73" s="41"/>
      <c r="B73" s="105"/>
      <c r="C73" s="43"/>
      <c r="D73" s="72"/>
      <c r="E73" s="43"/>
      <c r="F73" s="43"/>
      <c r="G73" s="46"/>
      <c r="H73" s="72"/>
      <c r="I73" s="43"/>
      <c r="J73" s="72"/>
      <c r="K73" s="72"/>
      <c r="L73" s="72"/>
      <c r="M73" s="54"/>
      <c r="N73" s="18"/>
      <c r="O73" s="52"/>
      <c r="P73" s="15"/>
      <c r="Q73" s="73"/>
      <c r="R73" s="15"/>
      <c r="S73" s="4"/>
      <c r="T73" s="52"/>
      <c r="U73" s="15"/>
    </row>
    <row r="74" spans="1:21" ht="15.75" x14ac:dyDescent="0.25">
      <c r="A74" s="41" t="s">
        <v>76</v>
      </c>
      <c r="B74" s="42"/>
      <c r="C74" s="43"/>
      <c r="D74" s="44">
        <v>0</v>
      </c>
      <c r="E74" s="45"/>
      <c r="F74" s="44"/>
      <c r="G74" s="46"/>
      <c r="H74" s="45"/>
      <c r="I74" s="43"/>
      <c r="J74" s="48"/>
      <c r="K74" s="48">
        <f t="shared" ref="K74:K89" si="16">IF($F$4&gt;=12,F74,F74/12*$F$4)</f>
        <v>0</v>
      </c>
      <c r="L74" s="48">
        <f>K74-J74</f>
        <v>0</v>
      </c>
      <c r="M74" s="49">
        <f t="shared" ref="M74:M90" si="17">IF(F74=0,0,J74/F74)</f>
        <v>0</v>
      </c>
      <c r="N74" s="18"/>
      <c r="O74" s="74"/>
      <c r="P74" s="15"/>
      <c r="Q74" s="51" t="e">
        <f t="shared" ref="Q74:Q85" si="18">IF(OR($F$4 = 12,$F$4 = 13),J74,(J74/$F$4)*12+O74)</f>
        <v>#DIV/0!</v>
      </c>
      <c r="R74" s="15"/>
      <c r="S74" s="4"/>
      <c r="T74" s="135" t="e">
        <f t="shared" ref="T74:T89" si="19">Q74-F74</f>
        <v>#DIV/0!</v>
      </c>
      <c r="U74" s="4"/>
    </row>
    <row r="75" spans="1:21" ht="15.75" x14ac:dyDescent="0.25">
      <c r="A75" s="41" t="s">
        <v>77</v>
      </c>
      <c r="B75" s="42"/>
      <c r="C75" s="43"/>
      <c r="D75" s="44">
        <v>0</v>
      </c>
      <c r="E75" s="45"/>
      <c r="F75" s="44"/>
      <c r="G75" s="46"/>
      <c r="H75" s="45"/>
      <c r="I75" s="43"/>
      <c r="J75" s="48"/>
      <c r="K75" s="48">
        <f t="shared" si="16"/>
        <v>0</v>
      </c>
      <c r="L75" s="48">
        <f t="shared" ref="L75:L89" si="20">K75-J75</f>
        <v>0</v>
      </c>
      <c r="M75" s="49">
        <f t="shared" si="17"/>
        <v>0</v>
      </c>
      <c r="N75" s="18"/>
      <c r="O75" s="74"/>
      <c r="P75" s="15"/>
      <c r="Q75" s="51" t="e">
        <f t="shared" si="18"/>
        <v>#DIV/0!</v>
      </c>
      <c r="R75" s="15"/>
      <c r="S75" s="4"/>
      <c r="T75" s="135" t="e">
        <f t="shared" si="19"/>
        <v>#DIV/0!</v>
      </c>
      <c r="U75" s="15"/>
    </row>
    <row r="76" spans="1:21" ht="15.75" x14ac:dyDescent="0.25">
      <c r="A76" s="41" t="s">
        <v>78</v>
      </c>
      <c r="B76" s="42"/>
      <c r="C76" s="43"/>
      <c r="D76" s="44">
        <v>0</v>
      </c>
      <c r="E76" s="45"/>
      <c r="F76" s="44"/>
      <c r="G76" s="46"/>
      <c r="H76" s="45"/>
      <c r="I76" s="43"/>
      <c r="J76" s="48"/>
      <c r="K76" s="48">
        <f t="shared" si="16"/>
        <v>0</v>
      </c>
      <c r="L76" s="48">
        <f t="shared" si="20"/>
        <v>0</v>
      </c>
      <c r="M76" s="49">
        <f t="shared" si="17"/>
        <v>0</v>
      </c>
      <c r="N76" s="18"/>
      <c r="O76" s="74"/>
      <c r="P76" s="15"/>
      <c r="Q76" s="51" t="e">
        <f t="shared" si="18"/>
        <v>#DIV/0!</v>
      </c>
      <c r="R76" s="15"/>
      <c r="S76" s="4"/>
      <c r="T76" s="135" t="e">
        <f t="shared" si="19"/>
        <v>#DIV/0!</v>
      </c>
      <c r="U76" s="4"/>
    </row>
    <row r="77" spans="1:21" ht="15.75" x14ac:dyDescent="0.25">
      <c r="A77" s="41" t="s">
        <v>79</v>
      </c>
      <c r="B77" s="42"/>
      <c r="C77" s="43"/>
      <c r="D77" s="44">
        <v>0</v>
      </c>
      <c r="E77" s="45"/>
      <c r="F77" s="44"/>
      <c r="G77" s="46"/>
      <c r="H77" s="45"/>
      <c r="I77" s="43"/>
      <c r="J77" s="48"/>
      <c r="K77" s="48">
        <f t="shared" si="16"/>
        <v>0</v>
      </c>
      <c r="L77" s="48">
        <f t="shared" si="20"/>
        <v>0</v>
      </c>
      <c r="M77" s="49">
        <f t="shared" si="17"/>
        <v>0</v>
      </c>
      <c r="N77" s="18"/>
      <c r="O77" s="74"/>
      <c r="P77" s="15"/>
      <c r="Q77" s="51" t="e">
        <f t="shared" si="18"/>
        <v>#DIV/0!</v>
      </c>
      <c r="R77" s="15"/>
      <c r="S77" s="4"/>
      <c r="T77" s="135" t="e">
        <f t="shared" si="19"/>
        <v>#DIV/0!</v>
      </c>
      <c r="U77" s="4"/>
    </row>
    <row r="78" spans="1:21" ht="15.75" x14ac:dyDescent="0.25">
      <c r="A78" s="41" t="s">
        <v>80</v>
      </c>
      <c r="B78" s="42"/>
      <c r="C78" s="43"/>
      <c r="D78" s="44">
        <v>0</v>
      </c>
      <c r="E78" s="45"/>
      <c r="F78" s="44"/>
      <c r="G78" s="46"/>
      <c r="H78" s="45"/>
      <c r="I78" s="43"/>
      <c r="J78" s="48"/>
      <c r="K78" s="48">
        <f t="shared" si="16"/>
        <v>0</v>
      </c>
      <c r="L78" s="48">
        <f t="shared" si="20"/>
        <v>0</v>
      </c>
      <c r="M78" s="49">
        <f t="shared" si="17"/>
        <v>0</v>
      </c>
      <c r="N78" s="18"/>
      <c r="O78" s="74"/>
      <c r="P78" s="15"/>
      <c r="Q78" s="51" t="e">
        <f t="shared" si="18"/>
        <v>#DIV/0!</v>
      </c>
      <c r="R78" s="15"/>
      <c r="S78" s="4"/>
      <c r="T78" s="135" t="e">
        <f t="shared" si="19"/>
        <v>#DIV/0!</v>
      </c>
      <c r="U78" s="4"/>
    </row>
    <row r="79" spans="1:21" ht="15.75" x14ac:dyDescent="0.25">
      <c r="A79" s="41" t="s">
        <v>81</v>
      </c>
      <c r="B79" s="42"/>
      <c r="C79" s="43"/>
      <c r="D79" s="44">
        <v>0</v>
      </c>
      <c r="E79" s="45"/>
      <c r="F79" s="44"/>
      <c r="G79" s="46"/>
      <c r="H79" s="45"/>
      <c r="I79" s="43"/>
      <c r="J79" s="48"/>
      <c r="K79" s="48">
        <f t="shared" si="16"/>
        <v>0</v>
      </c>
      <c r="L79" s="48">
        <f t="shared" si="20"/>
        <v>0</v>
      </c>
      <c r="M79" s="49">
        <f t="shared" si="17"/>
        <v>0</v>
      </c>
      <c r="N79" s="18"/>
      <c r="O79" s="74"/>
      <c r="P79" s="15"/>
      <c r="Q79" s="51" t="e">
        <f t="shared" si="18"/>
        <v>#DIV/0!</v>
      </c>
      <c r="R79" s="15"/>
      <c r="S79" s="4"/>
      <c r="T79" s="135" t="e">
        <f t="shared" si="19"/>
        <v>#DIV/0!</v>
      </c>
      <c r="U79" s="4"/>
    </row>
    <row r="80" spans="1:21" ht="15.75" x14ac:dyDescent="0.25">
      <c r="A80" s="41" t="s">
        <v>82</v>
      </c>
      <c r="B80" s="42"/>
      <c r="C80" s="43"/>
      <c r="D80" s="44">
        <v>0</v>
      </c>
      <c r="E80" s="45"/>
      <c r="F80" s="44"/>
      <c r="G80" s="46"/>
      <c r="H80" s="45"/>
      <c r="I80" s="43"/>
      <c r="J80" s="48"/>
      <c r="K80" s="48">
        <f t="shared" si="16"/>
        <v>0</v>
      </c>
      <c r="L80" s="48">
        <f t="shared" si="20"/>
        <v>0</v>
      </c>
      <c r="M80" s="49">
        <f t="shared" si="17"/>
        <v>0</v>
      </c>
      <c r="N80" s="18"/>
      <c r="O80" s="74"/>
      <c r="P80" s="15"/>
      <c r="Q80" s="51" t="e">
        <f t="shared" si="18"/>
        <v>#DIV/0!</v>
      </c>
      <c r="R80" s="15"/>
      <c r="S80" s="4"/>
      <c r="T80" s="135" t="e">
        <f t="shared" si="19"/>
        <v>#DIV/0!</v>
      </c>
      <c r="U80" s="4"/>
    </row>
    <row r="81" spans="1:21" ht="15.75" x14ac:dyDescent="0.25">
      <c r="A81" s="41" t="s">
        <v>83</v>
      </c>
      <c r="B81" s="42"/>
      <c r="C81" s="43"/>
      <c r="D81" s="44">
        <v>0</v>
      </c>
      <c r="E81" s="45"/>
      <c r="F81" s="44"/>
      <c r="G81" s="46"/>
      <c r="H81" s="45"/>
      <c r="I81" s="43"/>
      <c r="J81" s="48"/>
      <c r="K81" s="48">
        <f t="shared" si="16"/>
        <v>0</v>
      </c>
      <c r="L81" s="48">
        <f t="shared" si="20"/>
        <v>0</v>
      </c>
      <c r="M81" s="49">
        <f t="shared" si="17"/>
        <v>0</v>
      </c>
      <c r="N81" s="18"/>
      <c r="O81" s="74"/>
      <c r="P81" s="15"/>
      <c r="Q81" s="51" t="e">
        <f t="shared" si="18"/>
        <v>#DIV/0!</v>
      </c>
      <c r="R81" s="15"/>
      <c r="S81" s="4"/>
      <c r="T81" s="135" t="e">
        <f t="shared" si="19"/>
        <v>#DIV/0!</v>
      </c>
      <c r="U81" s="4"/>
    </row>
    <row r="82" spans="1:21" ht="15.75" x14ac:dyDescent="0.25">
      <c r="A82" s="41" t="s">
        <v>84</v>
      </c>
      <c r="B82" s="42"/>
      <c r="C82" s="43"/>
      <c r="D82" s="44">
        <v>0</v>
      </c>
      <c r="E82" s="45"/>
      <c r="F82" s="44"/>
      <c r="G82" s="46"/>
      <c r="H82" s="45"/>
      <c r="I82" s="43"/>
      <c r="J82" s="48"/>
      <c r="K82" s="48">
        <f t="shared" si="16"/>
        <v>0</v>
      </c>
      <c r="L82" s="48">
        <f t="shared" si="20"/>
        <v>0</v>
      </c>
      <c r="M82" s="49">
        <f t="shared" si="17"/>
        <v>0</v>
      </c>
      <c r="N82" s="18"/>
      <c r="O82" s="74"/>
      <c r="P82" s="15"/>
      <c r="Q82" s="51" t="e">
        <f t="shared" si="18"/>
        <v>#DIV/0!</v>
      </c>
      <c r="R82" s="15"/>
      <c r="S82" s="4"/>
      <c r="T82" s="135" t="e">
        <f t="shared" si="19"/>
        <v>#DIV/0!</v>
      </c>
      <c r="U82" s="4"/>
    </row>
    <row r="83" spans="1:21" ht="15.75" x14ac:dyDescent="0.25">
      <c r="A83" s="41" t="s">
        <v>85</v>
      </c>
      <c r="B83" s="42"/>
      <c r="C83" s="43"/>
      <c r="D83" s="44">
        <v>0</v>
      </c>
      <c r="E83" s="45"/>
      <c r="F83" s="44"/>
      <c r="G83" s="46"/>
      <c r="H83" s="45"/>
      <c r="I83" s="43"/>
      <c r="J83" s="48"/>
      <c r="K83" s="48">
        <f t="shared" si="16"/>
        <v>0</v>
      </c>
      <c r="L83" s="48">
        <f t="shared" si="20"/>
        <v>0</v>
      </c>
      <c r="M83" s="49">
        <f t="shared" si="17"/>
        <v>0</v>
      </c>
      <c r="N83" s="18"/>
      <c r="O83" s="74"/>
      <c r="P83" s="15"/>
      <c r="Q83" s="51" t="e">
        <f t="shared" si="18"/>
        <v>#DIV/0!</v>
      </c>
      <c r="R83" s="15"/>
      <c r="S83" s="4"/>
      <c r="T83" s="135" t="e">
        <f t="shared" si="19"/>
        <v>#DIV/0!</v>
      </c>
      <c r="U83" s="4"/>
    </row>
    <row r="84" spans="1:21" ht="15.75" x14ac:dyDescent="0.25">
      <c r="A84" s="41" t="s">
        <v>86</v>
      </c>
      <c r="B84" s="42"/>
      <c r="C84" s="43"/>
      <c r="D84" s="44">
        <v>0</v>
      </c>
      <c r="E84" s="45"/>
      <c r="F84" s="44"/>
      <c r="G84" s="46"/>
      <c r="H84" s="45"/>
      <c r="I84" s="43"/>
      <c r="J84" s="48"/>
      <c r="K84" s="48">
        <f t="shared" si="16"/>
        <v>0</v>
      </c>
      <c r="L84" s="48">
        <f t="shared" si="20"/>
        <v>0</v>
      </c>
      <c r="M84" s="49">
        <f t="shared" si="17"/>
        <v>0</v>
      </c>
      <c r="N84" s="18"/>
      <c r="O84" s="74"/>
      <c r="P84" s="15"/>
      <c r="Q84" s="51" t="e">
        <f t="shared" si="18"/>
        <v>#DIV/0!</v>
      </c>
      <c r="R84" s="15"/>
      <c r="S84" s="4"/>
      <c r="T84" s="135" t="e">
        <f t="shared" si="19"/>
        <v>#DIV/0!</v>
      </c>
      <c r="U84" s="15"/>
    </row>
    <row r="85" spans="1:21" ht="15.75" x14ac:dyDescent="0.25">
      <c r="A85" s="41" t="s">
        <v>87</v>
      </c>
      <c r="B85" s="42"/>
      <c r="C85" s="43"/>
      <c r="D85" s="44">
        <v>0</v>
      </c>
      <c r="E85" s="45"/>
      <c r="F85" s="44"/>
      <c r="G85" s="46"/>
      <c r="H85" s="45"/>
      <c r="I85" s="43"/>
      <c r="J85" s="48"/>
      <c r="K85" s="48">
        <f t="shared" si="16"/>
        <v>0</v>
      </c>
      <c r="L85" s="48">
        <f t="shared" si="20"/>
        <v>0</v>
      </c>
      <c r="M85" s="49">
        <f t="shared" si="17"/>
        <v>0</v>
      </c>
      <c r="N85" s="18"/>
      <c r="O85" s="74"/>
      <c r="P85" s="15"/>
      <c r="Q85" s="51" t="e">
        <f t="shared" si="18"/>
        <v>#DIV/0!</v>
      </c>
      <c r="R85" s="15"/>
      <c r="S85" s="4"/>
      <c r="T85" s="135" t="e">
        <f t="shared" si="19"/>
        <v>#DIV/0!</v>
      </c>
      <c r="U85" s="15"/>
    </row>
    <row r="86" spans="1:21" ht="15.75" x14ac:dyDescent="0.25">
      <c r="A86" s="41" t="s">
        <v>115</v>
      </c>
      <c r="B86" s="42"/>
      <c r="C86" s="43"/>
      <c r="D86" s="44">
        <v>0</v>
      </c>
      <c r="E86" s="45"/>
      <c r="F86" s="44"/>
      <c r="G86" s="46"/>
      <c r="H86" s="45"/>
      <c r="I86" s="43"/>
      <c r="J86" s="48"/>
      <c r="K86" s="48">
        <f t="shared" si="16"/>
        <v>0</v>
      </c>
      <c r="L86" s="48">
        <f t="shared" si="20"/>
        <v>0</v>
      </c>
      <c r="M86" s="49">
        <f t="shared" si="17"/>
        <v>0</v>
      </c>
      <c r="N86" s="18"/>
      <c r="O86" s="74"/>
      <c r="P86" s="15"/>
      <c r="Q86" s="51">
        <f>IF(OR($F$4=12,$F$4=13),J86,F86+O86)</f>
        <v>0</v>
      </c>
      <c r="R86" s="15"/>
      <c r="S86" s="4"/>
      <c r="T86" s="135">
        <f t="shared" si="19"/>
        <v>0</v>
      </c>
      <c r="U86" s="15"/>
    </row>
    <row r="87" spans="1:21" ht="15.75" x14ac:dyDescent="0.25">
      <c r="A87" s="41" t="s">
        <v>116</v>
      </c>
      <c r="B87" s="42"/>
      <c r="C87" s="43"/>
      <c r="D87" s="44">
        <v>0</v>
      </c>
      <c r="E87" s="45"/>
      <c r="F87" s="44"/>
      <c r="G87" s="46"/>
      <c r="H87" s="45"/>
      <c r="I87" s="43"/>
      <c r="J87" s="48"/>
      <c r="K87" s="48">
        <f t="shared" si="16"/>
        <v>0</v>
      </c>
      <c r="L87" s="48">
        <f t="shared" si="20"/>
        <v>0</v>
      </c>
      <c r="M87" s="49">
        <f t="shared" si="17"/>
        <v>0</v>
      </c>
      <c r="N87" s="18"/>
      <c r="O87" s="74"/>
      <c r="P87" s="15"/>
      <c r="Q87" s="51">
        <f>IF(OR($F$4=12,$F$4=13),J87,F87+O87)</f>
        <v>0</v>
      </c>
      <c r="R87" s="15"/>
      <c r="S87" s="4"/>
      <c r="T87" s="135">
        <f t="shared" si="19"/>
        <v>0</v>
      </c>
      <c r="U87" s="15"/>
    </row>
    <row r="88" spans="1:21" ht="15.75" x14ac:dyDescent="0.25">
      <c r="A88" s="133" t="s">
        <v>117</v>
      </c>
      <c r="B88" s="42"/>
      <c r="C88" s="43"/>
      <c r="D88" s="44">
        <v>0</v>
      </c>
      <c r="E88" s="45"/>
      <c r="F88" s="44"/>
      <c r="G88" s="46"/>
      <c r="H88" s="45"/>
      <c r="I88" s="43"/>
      <c r="J88" s="48"/>
      <c r="K88" s="48">
        <f t="shared" si="16"/>
        <v>0</v>
      </c>
      <c r="L88" s="48">
        <f t="shared" si="20"/>
        <v>0</v>
      </c>
      <c r="M88" s="49">
        <f t="shared" si="17"/>
        <v>0</v>
      </c>
      <c r="N88" s="18"/>
      <c r="O88" s="74"/>
      <c r="P88" s="15"/>
      <c r="Q88" s="51">
        <f>IF(OR($F$4=12,$F$4=13),J88,F88+O88)</f>
        <v>0</v>
      </c>
      <c r="R88" s="15"/>
      <c r="S88" s="4"/>
      <c r="T88" s="135">
        <f t="shared" si="19"/>
        <v>0</v>
      </c>
      <c r="U88" s="15"/>
    </row>
    <row r="89" spans="1:21" ht="15.75" x14ac:dyDescent="0.25">
      <c r="A89" s="41" t="s">
        <v>118</v>
      </c>
      <c r="B89" s="42"/>
      <c r="C89" s="43"/>
      <c r="D89" s="44">
        <v>0</v>
      </c>
      <c r="E89" s="45"/>
      <c r="F89" s="44"/>
      <c r="G89" s="46"/>
      <c r="H89" s="45"/>
      <c r="I89" s="43"/>
      <c r="J89" s="48"/>
      <c r="K89" s="48">
        <f t="shared" si="16"/>
        <v>0</v>
      </c>
      <c r="L89" s="48">
        <f t="shared" si="20"/>
        <v>0</v>
      </c>
      <c r="M89" s="49">
        <f t="shared" si="17"/>
        <v>0</v>
      </c>
      <c r="N89" s="18"/>
      <c r="O89" s="74"/>
      <c r="P89" s="15"/>
      <c r="Q89" s="51">
        <f>IF(OR($F$4=12,$F$4=13),J89,F89+O89)</f>
        <v>0</v>
      </c>
      <c r="R89" s="15"/>
      <c r="S89" s="4"/>
      <c r="T89" s="135">
        <f t="shared" si="19"/>
        <v>0</v>
      </c>
      <c r="U89" s="15"/>
    </row>
    <row r="90" spans="1:21" ht="15.75" x14ac:dyDescent="0.25">
      <c r="A90" s="77" t="s">
        <v>88</v>
      </c>
      <c r="B90" s="78">
        <f>SUM(B74:B89)</f>
        <v>0</v>
      </c>
      <c r="C90" s="79"/>
      <c r="D90" s="80">
        <f>SUM(D74:D89)</f>
        <v>0</v>
      </c>
      <c r="E90" s="80">
        <f>SUM(E74:E89)</f>
        <v>0</v>
      </c>
      <c r="F90" s="80">
        <f>SUM(F74:F89)</f>
        <v>0</v>
      </c>
      <c r="G90" s="46"/>
      <c r="H90" s="80">
        <f>SUM(H74:H85)</f>
        <v>0</v>
      </c>
      <c r="I90" s="43"/>
      <c r="J90" s="80">
        <f>SUM(J74:J89)</f>
        <v>0</v>
      </c>
      <c r="K90" s="80">
        <f>SUM(K74:K89)</f>
        <v>0</v>
      </c>
      <c r="L90" s="76">
        <f>SUM(L74:L89)</f>
        <v>0</v>
      </c>
      <c r="M90" s="82">
        <f t="shared" si="17"/>
        <v>0</v>
      </c>
      <c r="N90" s="18"/>
      <c r="O90" s="83">
        <f>SUM(O74:O89)</f>
        <v>0</v>
      </c>
      <c r="P90" s="15"/>
      <c r="Q90" s="85" t="e">
        <f>SUM(Q74:Q89)</f>
        <v>#DIV/0!</v>
      </c>
      <c r="R90" s="84"/>
      <c r="S90" s="86"/>
      <c r="T90" s="137" t="e">
        <f>SUM(T74:T89)</f>
        <v>#DIV/0!</v>
      </c>
      <c r="U90" s="79"/>
    </row>
    <row r="91" spans="1:21" ht="15.75" x14ac:dyDescent="0.25">
      <c r="A91" s="41"/>
      <c r="B91" s="106"/>
      <c r="C91" s="43"/>
      <c r="D91" s="72"/>
      <c r="E91" s="43"/>
      <c r="F91" s="43"/>
      <c r="G91" s="46"/>
      <c r="H91" s="72"/>
      <c r="I91" s="43"/>
      <c r="J91" s="72"/>
      <c r="K91" s="72"/>
      <c r="L91" s="72"/>
      <c r="M91" s="54"/>
      <c r="N91" s="18"/>
      <c r="O91" s="52"/>
      <c r="P91" s="15"/>
      <c r="Q91" s="73"/>
      <c r="R91" s="15"/>
      <c r="S91" s="4"/>
      <c r="T91" s="52"/>
      <c r="U91" s="4"/>
    </row>
    <row r="92" spans="1:21" ht="15.75" x14ac:dyDescent="0.25">
      <c r="A92" s="56" t="s">
        <v>89</v>
      </c>
      <c r="B92" s="92">
        <f>B69+B71+B90</f>
        <v>0</v>
      </c>
      <c r="C92" s="93"/>
      <c r="D92" s="58">
        <f>D69+D71+D90</f>
        <v>0</v>
      </c>
      <c r="E92" s="58">
        <f>E72+E90</f>
        <v>0</v>
      </c>
      <c r="F92" s="58">
        <f>F72+F90</f>
        <v>0</v>
      </c>
      <c r="G92" s="46"/>
      <c r="H92" s="58">
        <f>H72+H90</f>
        <v>0</v>
      </c>
      <c r="I92" s="43"/>
      <c r="J92" s="58">
        <f>J72+J90</f>
        <v>0</v>
      </c>
      <c r="K92" s="58">
        <f>K72+K90</f>
        <v>0</v>
      </c>
      <c r="L92" s="76">
        <f>L72+L90</f>
        <v>0</v>
      </c>
      <c r="M92" s="59">
        <f>IF(F92=0,0,J92/F92)</f>
        <v>0</v>
      </c>
      <c r="N92" s="18"/>
      <c r="O92" s="60">
        <f>O72+O90</f>
        <v>0</v>
      </c>
      <c r="P92" s="15"/>
      <c r="Q92" s="61" t="e">
        <f>Q72+Q90</f>
        <v>#DIV/0!</v>
      </c>
      <c r="R92" s="15"/>
      <c r="S92" s="4"/>
      <c r="T92" s="136" t="e">
        <f>T72+T90</f>
        <v>#DIV/0!</v>
      </c>
      <c r="U92" s="75"/>
    </row>
    <row r="93" spans="1:21" ht="15.75" x14ac:dyDescent="0.25">
      <c r="A93" s="17"/>
      <c r="B93" s="107"/>
      <c r="C93" s="46"/>
      <c r="D93" s="43"/>
      <c r="E93" s="43"/>
      <c r="F93" s="43"/>
      <c r="G93" s="46"/>
      <c r="H93" s="108"/>
      <c r="I93" s="43"/>
      <c r="J93" s="43"/>
      <c r="K93" s="43"/>
      <c r="L93" s="43"/>
      <c r="M93" s="4"/>
      <c r="N93" s="18"/>
      <c r="O93" s="19"/>
      <c r="P93" s="15"/>
      <c r="Q93" s="109"/>
      <c r="R93" s="15"/>
      <c r="S93" s="4"/>
      <c r="T93" s="4"/>
      <c r="U93" s="4"/>
    </row>
    <row r="94" spans="1:21" ht="15.75" x14ac:dyDescent="0.25">
      <c r="A94" s="110" t="s">
        <v>90</v>
      </c>
      <c r="B94" s="111">
        <f>B92-B63</f>
        <v>0</v>
      </c>
      <c r="C94" s="46"/>
      <c r="D94" s="112">
        <f>D92-D63</f>
        <v>0</v>
      </c>
      <c r="E94" s="112">
        <f>E92-E63</f>
        <v>0</v>
      </c>
      <c r="F94" s="112">
        <f>F92-F63</f>
        <v>0</v>
      </c>
      <c r="G94" s="46"/>
      <c r="H94" s="112">
        <f>H92-H63</f>
        <v>0</v>
      </c>
      <c r="I94" s="43"/>
      <c r="J94" s="112">
        <f>J92-J63</f>
        <v>0</v>
      </c>
      <c r="K94" s="112">
        <f>K92-K63</f>
        <v>0</v>
      </c>
      <c r="L94" s="76">
        <f>L92-L63</f>
        <v>0</v>
      </c>
      <c r="M94" s="59">
        <f>IF(F94=0,0,J94/F94)</f>
        <v>0</v>
      </c>
      <c r="N94" s="18"/>
      <c r="O94" s="60">
        <f>O74+O92</f>
        <v>0</v>
      </c>
      <c r="P94" s="15"/>
      <c r="Q94" s="113" t="e">
        <f>Q92-Q63</f>
        <v>#DIV/0!</v>
      </c>
      <c r="R94" s="15"/>
      <c r="S94" s="4"/>
      <c r="T94" s="136" t="e">
        <f>Q94-F94</f>
        <v>#DIV/0!</v>
      </c>
      <c r="U94" s="15"/>
    </row>
    <row r="95" spans="1:21" ht="15.75" x14ac:dyDescent="0.25">
      <c r="A95" s="17"/>
      <c r="B95" s="107"/>
      <c r="C95" s="46"/>
      <c r="D95" s="43"/>
      <c r="E95" s="43"/>
      <c r="F95" s="43"/>
      <c r="G95" s="46"/>
      <c r="H95" s="108"/>
      <c r="I95" s="43"/>
      <c r="J95" s="43"/>
      <c r="K95" s="43"/>
      <c r="L95" s="43"/>
      <c r="M95" s="4"/>
      <c r="N95" s="18"/>
      <c r="O95" s="19"/>
      <c r="P95" s="15"/>
      <c r="Q95" s="109"/>
      <c r="R95" s="15"/>
      <c r="S95" s="4"/>
      <c r="T95" s="4"/>
      <c r="U95" s="4"/>
    </row>
    <row r="96" spans="1:21" ht="15.75" x14ac:dyDescent="0.25">
      <c r="A96" s="27" t="s">
        <v>91</v>
      </c>
      <c r="B96" s="37"/>
      <c r="C96" s="64"/>
      <c r="D96" s="38"/>
      <c r="E96" s="39"/>
      <c r="F96" s="33"/>
      <c r="G96" s="46"/>
      <c r="H96" s="33"/>
      <c r="I96" s="43"/>
      <c r="J96" s="33"/>
      <c r="K96" s="39"/>
      <c r="L96" s="39"/>
      <c r="M96" s="33"/>
      <c r="N96" s="18"/>
      <c r="O96" s="33"/>
      <c r="P96" s="15"/>
      <c r="Q96" s="114"/>
      <c r="R96" s="35"/>
      <c r="S96" s="36"/>
      <c r="T96" s="33"/>
      <c r="U96" s="4"/>
    </row>
    <row r="97" spans="1:21" ht="15.75" x14ac:dyDescent="0.25">
      <c r="A97" s="41" t="s">
        <v>92</v>
      </c>
      <c r="B97" s="42">
        <f>SUM(B9+B10+B92-B84-B85)-SUM(B63-B59-B60)</f>
        <v>0</v>
      </c>
      <c r="C97" s="43"/>
      <c r="D97" s="44">
        <v>0</v>
      </c>
      <c r="E97" s="45"/>
      <c r="F97" s="44">
        <f>SUM(F9+F10+F92-F84-F85)-SUM(F63-F59-F60)</f>
        <v>0</v>
      </c>
      <c r="G97" s="46"/>
      <c r="H97" s="47"/>
      <c r="I97" s="43"/>
      <c r="J97" s="48">
        <f>J94+J9+J10-J98-J99+J14</f>
        <v>0</v>
      </c>
      <c r="K97" s="48">
        <f>K94+K9+K10-K98-K99</f>
        <v>0</v>
      </c>
      <c r="L97" s="48">
        <f>K97-J97</f>
        <v>0</v>
      </c>
      <c r="M97" s="49">
        <f>IF(F97=0,0,J97/F97)</f>
        <v>0</v>
      </c>
      <c r="N97" s="18"/>
      <c r="O97" s="50"/>
      <c r="P97" s="15"/>
      <c r="Q97" s="51" t="e">
        <f>Q94+Q9+Q10-Q98-Q99+Q14</f>
        <v>#DIV/0!</v>
      </c>
      <c r="R97" s="15"/>
      <c r="S97" s="4"/>
      <c r="T97" s="135" t="e">
        <f>T94-T99</f>
        <v>#DIV/0!</v>
      </c>
      <c r="U97" s="4"/>
    </row>
    <row r="98" spans="1:21" ht="15.75" x14ac:dyDescent="0.25">
      <c r="A98" s="41" t="s">
        <v>93</v>
      </c>
      <c r="B98" s="42">
        <v>0</v>
      </c>
      <c r="C98" s="43"/>
      <c r="D98" s="44">
        <v>0</v>
      </c>
      <c r="E98" s="45"/>
      <c r="F98" s="44">
        <v>0</v>
      </c>
      <c r="G98" s="46"/>
      <c r="H98" s="47"/>
      <c r="I98" s="43"/>
      <c r="J98" s="48"/>
      <c r="K98" s="48">
        <f>F98</f>
        <v>0</v>
      </c>
      <c r="L98" s="48">
        <f>K98-J98</f>
        <v>0</v>
      </c>
      <c r="M98" s="49">
        <f>IF(F98=0,0,J98/F98)</f>
        <v>0</v>
      </c>
      <c r="N98" s="18"/>
      <c r="O98" s="50"/>
      <c r="P98" s="15"/>
      <c r="Q98" s="51">
        <f>F98</f>
        <v>0</v>
      </c>
      <c r="R98" s="15"/>
      <c r="S98" s="4"/>
      <c r="T98" s="135">
        <f>I98</f>
        <v>0</v>
      </c>
      <c r="U98" s="4"/>
    </row>
    <row r="99" spans="1:21" ht="15.75" x14ac:dyDescent="0.25">
      <c r="A99" s="41" t="s">
        <v>94</v>
      </c>
      <c r="B99" s="42">
        <f>B14-B59-B60+B84+B85</f>
        <v>0</v>
      </c>
      <c r="C99" s="43"/>
      <c r="D99" s="44">
        <v>0</v>
      </c>
      <c r="E99" s="45"/>
      <c r="F99" s="44">
        <f>F14-F59-F60+F84+F85</f>
        <v>0</v>
      </c>
      <c r="G99" s="46"/>
      <c r="H99" s="47"/>
      <c r="I99" s="43"/>
      <c r="J99" s="48">
        <f>J14-J59-J60+J84+J85</f>
        <v>0</v>
      </c>
      <c r="K99" s="48">
        <f>K14-K59-K60+K84+K85</f>
        <v>0</v>
      </c>
      <c r="L99" s="48">
        <f>K99-J99</f>
        <v>0</v>
      </c>
      <c r="M99" s="49">
        <f>IF(F99=0,0,J99/F99)</f>
        <v>0</v>
      </c>
      <c r="N99" s="18"/>
      <c r="O99" s="50"/>
      <c r="P99" s="15"/>
      <c r="Q99" s="51" t="e">
        <f>Q14-Q59-Q60+Q84+Q85</f>
        <v>#DIV/0!</v>
      </c>
      <c r="R99" s="15"/>
      <c r="S99" s="4"/>
      <c r="T99" s="135" t="e">
        <f>T14-T59-T60+T84</f>
        <v>#DIV/0!</v>
      </c>
      <c r="U99" s="4"/>
    </row>
    <row r="100" spans="1:21" ht="15.75" x14ac:dyDescent="0.25">
      <c r="A100" s="56" t="s">
        <v>95</v>
      </c>
      <c r="B100" s="57">
        <f>SUM(B97:B99)</f>
        <v>0</v>
      </c>
      <c r="C100" s="43"/>
      <c r="D100" s="58">
        <f>SUM(D97:D99)</f>
        <v>0</v>
      </c>
      <c r="E100" s="58">
        <f>SUM(E97:E99)</f>
        <v>0</v>
      </c>
      <c r="F100" s="58">
        <f>SUM(F97:F99)</f>
        <v>0</v>
      </c>
      <c r="G100" s="46"/>
      <c r="H100" s="58">
        <f>SUM(H97:H99)</f>
        <v>0</v>
      </c>
      <c r="I100" s="43"/>
      <c r="J100" s="58">
        <f>SUM(J97:J99)</f>
        <v>0</v>
      </c>
      <c r="K100" s="58">
        <f>SUM(K97:K99)</f>
        <v>0</v>
      </c>
      <c r="L100" s="58">
        <f>SUM(L97:L99)</f>
        <v>0</v>
      </c>
      <c r="M100" s="59"/>
      <c r="N100" s="18"/>
      <c r="O100" s="60">
        <f>SUM(O97:O99)</f>
        <v>0</v>
      </c>
      <c r="P100" s="15"/>
      <c r="Q100" s="61" t="e">
        <f>SUM(Q97:Q99)</f>
        <v>#DIV/0!</v>
      </c>
      <c r="R100" s="15"/>
      <c r="S100" s="4"/>
      <c r="T100" s="136" t="e">
        <f>SUM(T97:T99)</f>
        <v>#DIV/0!</v>
      </c>
      <c r="U100" s="4"/>
    </row>
    <row r="101" spans="1:21" ht="15.75" x14ac:dyDescent="0.25">
      <c r="A101" s="4"/>
      <c r="B101" s="43"/>
      <c r="C101" s="43"/>
      <c r="D101" s="115"/>
      <c r="E101" s="43"/>
      <c r="F101" s="43"/>
      <c r="G101" s="46"/>
      <c r="H101" s="115"/>
      <c r="I101" s="43"/>
      <c r="J101" s="115"/>
      <c r="K101" s="115"/>
      <c r="L101" s="115"/>
      <c r="M101" s="116"/>
      <c r="N101" s="18"/>
      <c r="O101" s="116"/>
      <c r="P101" s="15"/>
      <c r="Q101" s="117"/>
      <c r="R101" s="15"/>
      <c r="S101" s="4"/>
      <c r="T101" s="116"/>
      <c r="U101" s="4"/>
    </row>
    <row r="102" spans="1:21" ht="15.75" x14ac:dyDescent="0.25">
      <c r="A102" s="56" t="s">
        <v>96</v>
      </c>
      <c r="B102" s="118">
        <f>B100</f>
        <v>0</v>
      </c>
      <c r="C102" s="93"/>
      <c r="D102" s="58">
        <f>D92-D63+D100</f>
        <v>0</v>
      </c>
      <c r="E102" s="58">
        <f>E100</f>
        <v>0</v>
      </c>
      <c r="F102" s="58">
        <f>F100</f>
        <v>0</v>
      </c>
      <c r="G102" s="46"/>
      <c r="H102" s="58">
        <f>H92+H100-H63</f>
        <v>0</v>
      </c>
      <c r="I102" s="43"/>
      <c r="J102" s="58">
        <f>J100</f>
        <v>0</v>
      </c>
      <c r="K102" s="58">
        <f>K100</f>
        <v>0</v>
      </c>
      <c r="L102" s="76">
        <f>K102-J102</f>
        <v>0</v>
      </c>
      <c r="M102" s="59"/>
      <c r="N102" s="18"/>
      <c r="O102" s="60">
        <f>O92+O100-O63</f>
        <v>0</v>
      </c>
      <c r="P102" s="15"/>
      <c r="Q102" s="61" t="e">
        <f>Q100</f>
        <v>#DIV/0!</v>
      </c>
      <c r="R102" s="15"/>
      <c r="S102" s="4"/>
      <c r="T102" s="136" t="e">
        <f>T100</f>
        <v>#DIV/0!</v>
      </c>
      <c r="U102" s="15"/>
    </row>
    <row r="103" spans="1:21" ht="15.75" x14ac:dyDescent="0.25">
      <c r="A103" s="4"/>
      <c r="B103" s="43"/>
      <c r="C103" s="43"/>
      <c r="D103" s="43"/>
      <c r="E103" s="43"/>
      <c r="F103" s="43"/>
      <c r="G103" s="46"/>
      <c r="H103" s="43"/>
      <c r="I103" s="43"/>
      <c r="J103" s="43"/>
      <c r="K103" s="43"/>
      <c r="L103" s="43"/>
      <c r="M103" s="15"/>
      <c r="N103" s="18"/>
      <c r="O103" s="15"/>
      <c r="P103" s="15"/>
      <c r="Q103" s="119"/>
      <c r="R103" s="15"/>
      <c r="S103" s="4"/>
      <c r="T103" s="15"/>
      <c r="U103" s="4"/>
    </row>
    <row r="104" spans="1:21" ht="15.75" x14ac:dyDescent="0.25">
      <c r="A104" s="120" t="s">
        <v>122</v>
      </c>
      <c r="B104" s="121"/>
      <c r="C104" s="121"/>
      <c r="D104" s="79"/>
      <c r="E104" s="79"/>
      <c r="F104" s="79"/>
      <c r="G104" s="46"/>
      <c r="H104" s="79"/>
      <c r="I104" s="43"/>
      <c r="J104" s="79"/>
      <c r="K104" s="79"/>
      <c r="L104" s="79"/>
      <c r="M104" s="84"/>
      <c r="N104" s="18"/>
      <c r="O104" s="84"/>
      <c r="P104" s="15"/>
      <c r="Q104" s="122">
        <f>IF(ISERROR(Q100),0,Q100)</f>
        <v>0</v>
      </c>
      <c r="R104" s="123" t="str">
        <f>IF(Q104&lt;0,"Deficit","Surplus")</f>
        <v>Surplus</v>
      </c>
      <c r="S104" s="124"/>
      <c r="T104" s="125"/>
      <c r="U104" s="126"/>
    </row>
    <row r="105" spans="1:21" ht="15.75" x14ac:dyDescent="0.25">
      <c r="A105" s="4"/>
      <c r="B105" s="43"/>
      <c r="C105" s="43"/>
      <c r="D105" s="43"/>
      <c r="E105" s="43"/>
      <c r="F105" s="43"/>
      <c r="G105" s="46"/>
      <c r="H105" s="43"/>
      <c r="I105" s="43"/>
      <c r="J105" s="43"/>
      <c r="K105" s="43"/>
      <c r="L105" s="43"/>
      <c r="M105" s="15"/>
      <c r="N105" s="18"/>
      <c r="O105" s="15"/>
      <c r="P105" s="15"/>
      <c r="Q105" s="119"/>
      <c r="R105" s="15"/>
      <c r="S105" s="4"/>
      <c r="T105" s="15"/>
      <c r="U105" s="4"/>
    </row>
    <row r="106" spans="1:21" ht="15.75" x14ac:dyDescent="0.25">
      <c r="A106" s="70" t="s">
        <v>97</v>
      </c>
      <c r="B106" s="127"/>
      <c r="C106" s="70"/>
      <c r="D106" s="70"/>
      <c r="E106" s="70"/>
      <c r="F106" s="70"/>
      <c r="G106" s="46"/>
      <c r="H106" s="70"/>
      <c r="I106" s="43"/>
      <c r="J106" s="70"/>
      <c r="K106" s="70"/>
      <c r="L106" s="70"/>
      <c r="M106" s="70"/>
      <c r="N106" s="18"/>
      <c r="O106" s="70"/>
      <c r="P106" s="70"/>
      <c r="Q106" s="128"/>
      <c r="R106" s="70"/>
      <c r="S106" s="70"/>
      <c r="T106" s="70"/>
      <c r="U106" s="70"/>
    </row>
    <row r="107" spans="1:21" ht="15.75" x14ac:dyDescent="0.25">
      <c r="A107" s="41" t="s">
        <v>98</v>
      </c>
      <c r="B107" s="42"/>
      <c r="C107" s="43"/>
      <c r="D107" s="44">
        <v>0</v>
      </c>
      <c r="E107" s="45">
        <v>0</v>
      </c>
      <c r="F107" s="44"/>
      <c r="G107" s="46"/>
      <c r="H107" s="72">
        <v>0</v>
      </c>
      <c r="I107" s="43"/>
      <c r="J107" s="48"/>
      <c r="K107" s="48">
        <f t="shared" ref="K107:K110" si="21">IF($F$4&gt;=12,F107,F107/12*$F$4)</f>
        <v>0</v>
      </c>
      <c r="L107" s="48">
        <f>J107-K107</f>
        <v>0</v>
      </c>
      <c r="M107" s="49">
        <f>IF(F107=0,0,J107/F107)</f>
        <v>0</v>
      </c>
      <c r="N107" s="18"/>
      <c r="O107" s="52"/>
      <c r="P107" s="15"/>
      <c r="Q107" s="51">
        <f>IF(OR($F$4=12,$F$4=13),J107,F107+O107)</f>
        <v>0</v>
      </c>
      <c r="R107" s="15"/>
      <c r="S107" s="4"/>
      <c r="T107" s="135">
        <f>Q107-F107</f>
        <v>0</v>
      </c>
      <c r="U107" s="129"/>
    </row>
    <row r="108" spans="1:21" ht="15.75" x14ac:dyDescent="0.25">
      <c r="A108" s="41" t="s">
        <v>99</v>
      </c>
      <c r="B108" s="42"/>
      <c r="C108" s="43"/>
      <c r="D108" s="44">
        <v>0</v>
      </c>
      <c r="E108" s="45">
        <v>0</v>
      </c>
      <c r="F108" s="44"/>
      <c r="G108" s="46"/>
      <c r="H108" s="72">
        <v>0</v>
      </c>
      <c r="I108" s="43"/>
      <c r="J108" s="48"/>
      <c r="K108" s="48">
        <f t="shared" si="21"/>
        <v>0</v>
      </c>
      <c r="L108" s="48">
        <f>J108-K108</f>
        <v>0</v>
      </c>
      <c r="M108" s="49">
        <f>IF(F108=0,0,J108/F108)</f>
        <v>0</v>
      </c>
      <c r="N108" s="18"/>
      <c r="O108" s="52"/>
      <c r="P108" s="15"/>
      <c r="Q108" s="51">
        <f>IF(OR($F$4=12,$F$4=13),J108,F108+O108)</f>
        <v>0</v>
      </c>
      <c r="R108" s="15"/>
      <c r="S108" s="4"/>
      <c r="T108" s="135">
        <f>Q108-F108</f>
        <v>0</v>
      </c>
      <c r="U108" s="4"/>
    </row>
    <row r="109" spans="1:21" ht="15.75" x14ac:dyDescent="0.25">
      <c r="A109" s="41" t="s">
        <v>100</v>
      </c>
      <c r="B109" s="42"/>
      <c r="C109" s="43"/>
      <c r="D109" s="44">
        <v>0</v>
      </c>
      <c r="E109" s="45">
        <v>0</v>
      </c>
      <c r="F109" s="44"/>
      <c r="G109" s="46"/>
      <c r="H109" s="72">
        <v>0</v>
      </c>
      <c r="I109" s="43"/>
      <c r="J109" s="48"/>
      <c r="K109" s="48">
        <f t="shared" si="21"/>
        <v>0</v>
      </c>
      <c r="L109" s="48">
        <f>J109-K109</f>
        <v>0</v>
      </c>
      <c r="M109" s="49">
        <f>IF(F109=0,0,J109/F109)</f>
        <v>0</v>
      </c>
      <c r="N109" s="18"/>
      <c r="O109" s="52"/>
      <c r="P109" s="15"/>
      <c r="Q109" s="51">
        <f>IF(OR($F$4=12,$F$4=13),J109,F109+O109)</f>
        <v>0</v>
      </c>
      <c r="R109" s="15"/>
      <c r="S109" s="4"/>
      <c r="T109" s="135">
        <f>Q109-F109</f>
        <v>0</v>
      </c>
      <c r="U109" s="4"/>
    </row>
    <row r="110" spans="1:21" ht="15.75" x14ac:dyDescent="0.25">
      <c r="A110" s="41" t="s">
        <v>101</v>
      </c>
      <c r="B110" s="42"/>
      <c r="C110" s="43"/>
      <c r="D110" s="44">
        <v>0</v>
      </c>
      <c r="E110" s="45">
        <v>0</v>
      </c>
      <c r="F110" s="44"/>
      <c r="G110" s="46"/>
      <c r="H110" s="72">
        <v>0</v>
      </c>
      <c r="I110" s="43"/>
      <c r="J110" s="48"/>
      <c r="K110" s="48">
        <f t="shared" si="21"/>
        <v>0</v>
      </c>
      <c r="L110" s="48">
        <f>J110-K110</f>
        <v>0</v>
      </c>
      <c r="M110" s="49">
        <f>IF(F110=0,0,J110/F110)</f>
        <v>0</v>
      </c>
      <c r="N110" s="18"/>
      <c r="O110" s="52"/>
      <c r="P110" s="15"/>
      <c r="Q110" s="51">
        <f>IF(OR($F$4=12,$F$4=13),J110,F110+O110)</f>
        <v>0</v>
      </c>
      <c r="R110" s="15"/>
      <c r="S110" s="4"/>
      <c r="T110" s="135">
        <f>Q110-F110</f>
        <v>0</v>
      </c>
      <c r="U110" s="4"/>
    </row>
    <row r="111" spans="1:21" ht="15.75" x14ac:dyDescent="0.25">
      <c r="A111" s="56" t="s">
        <v>102</v>
      </c>
      <c r="B111" s="57">
        <f>SUM(B107:B110)</f>
        <v>0</v>
      </c>
      <c r="C111" s="43"/>
      <c r="D111" s="58">
        <f>SUM(D107:D110)</f>
        <v>0</v>
      </c>
      <c r="E111" s="58">
        <f>SUM(E107:E110)</f>
        <v>0</v>
      </c>
      <c r="F111" s="58">
        <f>SUM(F107:F110)</f>
        <v>0</v>
      </c>
      <c r="G111" s="46"/>
      <c r="H111" s="58">
        <f>SUM(H107:H110)</f>
        <v>0</v>
      </c>
      <c r="I111" s="43"/>
      <c r="J111" s="58">
        <f>SUM(J107:J110)</f>
        <v>0</v>
      </c>
      <c r="K111" s="58">
        <f>SUM(K107:K110)</f>
        <v>0</v>
      </c>
      <c r="L111" s="81">
        <f>SUM(L107:L110)</f>
        <v>0</v>
      </c>
      <c r="M111" s="59">
        <f>IF(D111=0,0,T111/D111)</f>
        <v>0</v>
      </c>
      <c r="N111" s="18"/>
      <c r="O111" s="60">
        <f>SUM(O107:O110)</f>
        <v>0</v>
      </c>
      <c r="P111" s="130"/>
      <c r="Q111" s="61">
        <f>SUM(Q107:Q110)</f>
        <v>0</v>
      </c>
      <c r="R111" s="15"/>
      <c r="S111" s="4"/>
      <c r="T111" s="136">
        <f>SUM(T107:T110)</f>
        <v>0</v>
      </c>
      <c r="U111" s="4"/>
    </row>
    <row r="112" spans="1:21" ht="15.75" x14ac:dyDescent="0.25">
      <c r="A112" s="70" t="s">
        <v>103</v>
      </c>
      <c r="B112" s="127"/>
      <c r="C112" s="70"/>
      <c r="D112" s="70"/>
      <c r="E112" s="70"/>
      <c r="F112" s="70"/>
      <c r="G112" s="46"/>
      <c r="H112" s="70"/>
      <c r="I112" s="43"/>
      <c r="J112" s="70"/>
      <c r="K112" s="70"/>
      <c r="L112" s="70"/>
      <c r="M112" s="70"/>
      <c r="N112" s="18"/>
      <c r="O112" s="70"/>
      <c r="P112" s="70"/>
      <c r="Q112" s="128"/>
      <c r="R112" s="70"/>
      <c r="S112" s="70"/>
      <c r="T112" s="70"/>
      <c r="U112" s="70"/>
    </row>
    <row r="113" spans="1:21" ht="15.75" x14ac:dyDescent="0.25">
      <c r="A113" s="41" t="s">
        <v>104</v>
      </c>
      <c r="B113" s="42"/>
      <c r="C113" s="43"/>
      <c r="D113" s="44">
        <v>0</v>
      </c>
      <c r="E113" s="45">
        <v>0</v>
      </c>
      <c r="F113" s="44"/>
      <c r="G113" s="46"/>
      <c r="H113" s="72">
        <v>0</v>
      </c>
      <c r="I113" s="43"/>
      <c r="J113" s="48"/>
      <c r="K113" s="48">
        <f t="shared" ref="K113:K116" si="22">IF($F$4&gt;=12,F113,F113/12*$F$4)</f>
        <v>0</v>
      </c>
      <c r="L113" s="48">
        <f>K113-J113</f>
        <v>0</v>
      </c>
      <c r="M113" s="49">
        <f>IF(F113=0,0,J113/F113)</f>
        <v>0</v>
      </c>
      <c r="N113" s="18"/>
      <c r="O113" s="52"/>
      <c r="P113" s="15"/>
      <c r="Q113" s="51">
        <f>IF(OR($F$4=12,$F$4=13),J113,F113+O113)</f>
        <v>0</v>
      </c>
      <c r="R113" s="15"/>
      <c r="S113" s="4"/>
      <c r="T113" s="135">
        <f>Q113-F113</f>
        <v>0</v>
      </c>
      <c r="U113" s="4"/>
    </row>
    <row r="114" spans="1:21" ht="15.75" x14ac:dyDescent="0.25">
      <c r="A114" s="41" t="s">
        <v>105</v>
      </c>
      <c r="B114" s="42"/>
      <c r="C114" s="43"/>
      <c r="D114" s="44">
        <v>0</v>
      </c>
      <c r="E114" s="45">
        <v>0</v>
      </c>
      <c r="F114" s="44"/>
      <c r="G114" s="46"/>
      <c r="H114" s="72">
        <v>0</v>
      </c>
      <c r="I114" s="43"/>
      <c r="J114" s="48"/>
      <c r="K114" s="48">
        <f t="shared" si="22"/>
        <v>0</v>
      </c>
      <c r="L114" s="48">
        <f>K114-J114</f>
        <v>0</v>
      </c>
      <c r="M114" s="49">
        <f>IF(F114=0,0,J114/F114)</f>
        <v>0</v>
      </c>
      <c r="N114" s="18"/>
      <c r="O114" s="52"/>
      <c r="P114" s="15"/>
      <c r="Q114" s="51">
        <f>IF(OR($F$4=12,$F$4=13),J114,F114+O114)</f>
        <v>0</v>
      </c>
      <c r="R114" s="15"/>
      <c r="S114" s="4"/>
      <c r="T114" s="135">
        <f>Q114-F114</f>
        <v>0</v>
      </c>
      <c r="U114" s="4"/>
    </row>
    <row r="115" spans="1:21" ht="15.75" x14ac:dyDescent="0.25">
      <c r="A115" s="41" t="s">
        <v>106</v>
      </c>
      <c r="B115" s="42"/>
      <c r="C115" s="43"/>
      <c r="D115" s="44">
        <v>0</v>
      </c>
      <c r="E115" s="45">
        <v>0</v>
      </c>
      <c r="F115" s="44"/>
      <c r="G115" s="46"/>
      <c r="H115" s="72">
        <v>0</v>
      </c>
      <c r="I115" s="43"/>
      <c r="J115" s="48"/>
      <c r="K115" s="48">
        <f t="shared" si="22"/>
        <v>0</v>
      </c>
      <c r="L115" s="48">
        <f>K115-J115</f>
        <v>0</v>
      </c>
      <c r="M115" s="49">
        <f>IF(F115=0,0,J115/F115)</f>
        <v>0</v>
      </c>
      <c r="N115" s="18"/>
      <c r="O115" s="52"/>
      <c r="P115" s="15"/>
      <c r="Q115" s="51">
        <f>IF(OR($F$4=12,$F$4=13),J115+O115,F115+O115)</f>
        <v>0</v>
      </c>
      <c r="R115" s="15"/>
      <c r="S115" s="4"/>
      <c r="T115" s="135">
        <f>Q115-F115</f>
        <v>0</v>
      </c>
      <c r="U115" s="4"/>
    </row>
    <row r="116" spans="1:21" ht="15.75" x14ac:dyDescent="0.25">
      <c r="A116" s="41" t="s">
        <v>107</v>
      </c>
      <c r="B116" s="106"/>
      <c r="C116" s="43"/>
      <c r="D116" s="72">
        <v>0</v>
      </c>
      <c r="E116" s="45">
        <v>0</v>
      </c>
      <c r="F116" s="72"/>
      <c r="G116" s="46"/>
      <c r="H116" s="72">
        <v>0</v>
      </c>
      <c r="I116" s="43"/>
      <c r="J116" s="72"/>
      <c r="K116" s="48">
        <f t="shared" si="22"/>
        <v>0</v>
      </c>
      <c r="L116" s="48">
        <f>K116-J116</f>
        <v>0</v>
      </c>
      <c r="M116" s="49">
        <f>IF(F116=0,0,J116/F116)</f>
        <v>0</v>
      </c>
      <c r="N116" s="18"/>
      <c r="O116" s="52"/>
      <c r="P116" s="15"/>
      <c r="Q116" s="73">
        <f>F116+O116</f>
        <v>0</v>
      </c>
      <c r="R116" s="15"/>
      <c r="S116" s="4"/>
      <c r="T116" s="135">
        <f>Q116-F116</f>
        <v>0</v>
      </c>
      <c r="U116" s="4"/>
    </row>
    <row r="117" spans="1:21" ht="15.75" x14ac:dyDescent="0.25">
      <c r="A117" s="56" t="s">
        <v>108</v>
      </c>
      <c r="B117" s="57">
        <f>SUM(B113:B116)</f>
        <v>0</v>
      </c>
      <c r="C117" s="43"/>
      <c r="D117" s="58">
        <f>SUM(D113:D116)</f>
        <v>0</v>
      </c>
      <c r="E117" s="58">
        <f>SUM(E113:E116)</f>
        <v>0</v>
      </c>
      <c r="F117" s="58">
        <f>SUM(F113:F116)</f>
        <v>0</v>
      </c>
      <c r="G117" s="46"/>
      <c r="H117" s="58">
        <f>SUM(H113:H116)</f>
        <v>0</v>
      </c>
      <c r="I117" s="43"/>
      <c r="J117" s="58">
        <f>SUM(J113:J116)</f>
        <v>0</v>
      </c>
      <c r="K117" s="58">
        <f>SUM(K113:K116)</f>
        <v>0</v>
      </c>
      <c r="L117" s="76">
        <f>K117-J117</f>
        <v>0</v>
      </c>
      <c r="M117" s="59">
        <f>IF(D117=0,0,T117/D117)</f>
        <v>0</v>
      </c>
      <c r="N117" s="18"/>
      <c r="O117" s="60">
        <f>SUM(O113:O116)</f>
        <v>0</v>
      </c>
      <c r="P117" s="130"/>
      <c r="Q117" s="61">
        <f>SUM(Q113:Q116)</f>
        <v>0</v>
      </c>
      <c r="R117" s="15"/>
      <c r="S117" s="4"/>
      <c r="T117" s="136">
        <f>SUM(T113:T116)</f>
        <v>0</v>
      </c>
      <c r="U117" s="15"/>
    </row>
    <row r="118" spans="1:21" ht="15.75" x14ac:dyDescent="0.25">
      <c r="A118" s="27" t="s">
        <v>91</v>
      </c>
      <c r="B118" s="37"/>
      <c r="C118" s="64"/>
      <c r="D118" s="38"/>
      <c r="E118" s="39"/>
      <c r="F118" s="33"/>
      <c r="G118" s="46"/>
      <c r="H118" s="33"/>
      <c r="I118" s="43"/>
      <c r="J118" s="33"/>
      <c r="K118" s="39"/>
      <c r="L118" s="39"/>
      <c r="M118" s="33"/>
      <c r="N118" s="18"/>
      <c r="O118" s="33"/>
      <c r="P118" s="15"/>
      <c r="Q118" s="114"/>
      <c r="R118" s="35"/>
      <c r="S118" s="36"/>
      <c r="T118" s="33"/>
      <c r="U118" s="43"/>
    </row>
    <row r="119" spans="1:21" ht="15.75" x14ac:dyDescent="0.25">
      <c r="A119" s="41" t="s">
        <v>109</v>
      </c>
      <c r="B119" s="42">
        <f>B11+B113-B108-B109-B110</f>
        <v>0</v>
      </c>
      <c r="C119" s="43"/>
      <c r="D119" s="44">
        <v>0</v>
      </c>
      <c r="E119" s="45">
        <v>0</v>
      </c>
      <c r="F119" s="44">
        <f>F11+F113-F108</f>
        <v>0</v>
      </c>
      <c r="G119" s="46"/>
      <c r="H119" s="47"/>
      <c r="I119" s="43"/>
      <c r="J119" s="53">
        <f>J11+J113-J108-J109-J110</f>
        <v>0</v>
      </c>
      <c r="K119" s="53">
        <f>K11+K113-K108</f>
        <v>0</v>
      </c>
      <c r="L119" s="48">
        <f>K119-J119</f>
        <v>0</v>
      </c>
      <c r="M119" s="54"/>
      <c r="N119" s="18"/>
      <c r="O119" s="50"/>
      <c r="P119" s="15"/>
      <c r="Q119" s="51">
        <f>Q11-Q111+Q117</f>
        <v>0</v>
      </c>
      <c r="R119" s="15"/>
      <c r="S119" s="4"/>
      <c r="T119" s="135">
        <f>Q119-F119</f>
        <v>0</v>
      </c>
      <c r="U119" s="4"/>
    </row>
    <row r="120" spans="1:21" ht="15.75" hidden="1" x14ac:dyDescent="0.25">
      <c r="A120" s="41" t="s">
        <v>110</v>
      </c>
      <c r="B120" s="42"/>
      <c r="C120" s="43"/>
      <c r="D120" s="44">
        <v>0</v>
      </c>
      <c r="E120" s="45">
        <v>0</v>
      </c>
      <c r="F120" s="44">
        <f>F12</f>
        <v>0</v>
      </c>
      <c r="G120" s="46"/>
      <c r="H120" s="47"/>
      <c r="I120" s="43"/>
      <c r="J120" s="53">
        <f>J12</f>
        <v>0</v>
      </c>
      <c r="K120" s="53">
        <f>K12-K110</f>
        <v>0</v>
      </c>
      <c r="L120" s="48">
        <f>K120-J120</f>
        <v>0</v>
      </c>
      <c r="M120" s="54"/>
      <c r="N120" s="18"/>
      <c r="O120" s="50"/>
      <c r="P120" s="15"/>
      <c r="Q120" s="51">
        <f>Q12+O120</f>
        <v>0</v>
      </c>
      <c r="R120" s="15"/>
      <c r="S120" s="4"/>
      <c r="T120" s="135">
        <f>Q120-F120</f>
        <v>0</v>
      </c>
      <c r="U120" s="4"/>
    </row>
    <row r="121" spans="1:21" ht="15.75" x14ac:dyDescent="0.25">
      <c r="A121" s="41" t="s">
        <v>111</v>
      </c>
      <c r="B121" s="42">
        <f>B13+B114+B115-B107</f>
        <v>0</v>
      </c>
      <c r="C121" s="43"/>
      <c r="D121" s="44">
        <v>0</v>
      </c>
      <c r="E121" s="45">
        <v>0</v>
      </c>
      <c r="F121" s="44">
        <f>F13+F114+F115-F107</f>
        <v>0</v>
      </c>
      <c r="G121" s="46"/>
      <c r="H121" s="47"/>
      <c r="I121" s="43"/>
      <c r="J121" s="53">
        <f>J13+J114+J115-J107</f>
        <v>0</v>
      </c>
      <c r="K121" s="53">
        <f>K13+K114+K115-K107</f>
        <v>0</v>
      </c>
      <c r="L121" s="48">
        <f>K121-J121</f>
        <v>0</v>
      </c>
      <c r="M121" s="54"/>
      <c r="N121" s="18"/>
      <c r="O121" s="50"/>
      <c r="P121" s="15"/>
      <c r="Q121" s="51">
        <f>Q13+O121</f>
        <v>0</v>
      </c>
      <c r="R121" s="15"/>
      <c r="S121" s="4"/>
      <c r="T121" s="135">
        <f>Q121-F121</f>
        <v>0</v>
      </c>
      <c r="U121" s="4"/>
    </row>
    <row r="122" spans="1:21" ht="15.75" x14ac:dyDescent="0.25">
      <c r="A122" s="56" t="s">
        <v>95</v>
      </c>
      <c r="B122" s="57">
        <f>SUM(B119:B121)</f>
        <v>0</v>
      </c>
      <c r="C122" s="43"/>
      <c r="D122" s="58">
        <f>SUM(D119:D121)</f>
        <v>0</v>
      </c>
      <c r="E122" s="58">
        <f>SUM(E119:E121)</f>
        <v>0</v>
      </c>
      <c r="F122" s="58">
        <f>SUM(F119:F121)</f>
        <v>0</v>
      </c>
      <c r="G122" s="46"/>
      <c r="H122" s="58"/>
      <c r="I122" s="43"/>
      <c r="J122" s="58">
        <f>SUM(J119:J121)</f>
        <v>0</v>
      </c>
      <c r="K122" s="58">
        <f>SUM(K119:K121)</f>
        <v>0</v>
      </c>
      <c r="L122" s="76">
        <f>K122-J122</f>
        <v>0</v>
      </c>
      <c r="M122" s="59">
        <f>IF(D122=0,0,T122/D122)</f>
        <v>0</v>
      </c>
      <c r="N122" s="18"/>
      <c r="O122" s="60">
        <f>SUM(O119:O121)</f>
        <v>0</v>
      </c>
      <c r="P122" s="15"/>
      <c r="Q122" s="61">
        <f>SUM(Q119:Q121)</f>
        <v>0</v>
      </c>
      <c r="R122" s="15"/>
      <c r="S122" s="4"/>
      <c r="T122" s="136">
        <f>SUM(T119:T121)</f>
        <v>0</v>
      </c>
      <c r="U122" s="4"/>
    </row>
    <row r="123" spans="1:21" ht="15.75" x14ac:dyDescent="0.25">
      <c r="A123" s="4"/>
      <c r="B123" s="43"/>
      <c r="C123" s="43"/>
      <c r="D123" s="43"/>
      <c r="E123" s="43"/>
      <c r="F123" s="43"/>
      <c r="G123" s="46"/>
      <c r="H123" s="43"/>
      <c r="I123" s="43"/>
      <c r="J123" s="43"/>
      <c r="K123" s="43"/>
      <c r="L123" s="43"/>
      <c r="M123" s="15"/>
      <c r="N123" s="18"/>
      <c r="O123" s="15"/>
      <c r="P123" s="15"/>
      <c r="Q123" s="119"/>
      <c r="R123" s="15"/>
      <c r="S123" s="4"/>
      <c r="T123" s="15"/>
      <c r="U123" s="4"/>
    </row>
    <row r="124" spans="1:21" ht="15.75" x14ac:dyDescent="0.25">
      <c r="A124" s="56" t="s">
        <v>112</v>
      </c>
      <c r="B124" s="118">
        <f>B102+B122</f>
        <v>0</v>
      </c>
      <c r="C124" s="93"/>
      <c r="D124" s="58">
        <f>D102+D122</f>
        <v>0</v>
      </c>
      <c r="E124" s="58">
        <f>E122+E102</f>
        <v>0</v>
      </c>
      <c r="F124" s="58">
        <f>F102+F122</f>
        <v>0</v>
      </c>
      <c r="G124" s="46"/>
      <c r="H124" s="58">
        <f>+H122+H117-H111</f>
        <v>0</v>
      </c>
      <c r="I124" s="43"/>
      <c r="J124" s="58">
        <f>J102+J122</f>
        <v>0</v>
      </c>
      <c r="K124" s="58">
        <f>K102+K122</f>
        <v>0</v>
      </c>
      <c r="L124" s="76">
        <f>K124-J124</f>
        <v>0</v>
      </c>
      <c r="M124" s="59"/>
      <c r="N124" s="18"/>
      <c r="O124" s="60">
        <f>+O122+O117-O111</f>
        <v>0</v>
      </c>
      <c r="P124" s="15"/>
      <c r="Q124" s="61" t="e">
        <f>Q102+Q122</f>
        <v>#DIV/0!</v>
      </c>
      <c r="R124" s="15"/>
      <c r="S124" s="4"/>
      <c r="T124" s="136" t="e">
        <f>T102+T122</f>
        <v>#DIV/0!</v>
      </c>
      <c r="U124" s="15"/>
    </row>
    <row r="125" spans="1:21" ht="15.75" x14ac:dyDescent="0.25">
      <c r="A125" s="4"/>
      <c r="B125" s="43"/>
      <c r="C125" s="43"/>
      <c r="D125" s="43"/>
      <c r="E125" s="43"/>
      <c r="F125" s="43"/>
      <c r="G125" s="46"/>
      <c r="H125" s="43"/>
      <c r="I125" s="43"/>
      <c r="J125" s="43"/>
      <c r="K125" s="43"/>
      <c r="L125" s="43"/>
      <c r="M125" s="4"/>
      <c r="N125" s="18"/>
      <c r="O125" s="4"/>
      <c r="P125" s="15"/>
      <c r="Q125" s="131"/>
      <c r="R125" s="4"/>
      <c r="S125" s="4"/>
      <c r="T125" s="4"/>
      <c r="U125" s="4"/>
    </row>
    <row r="126" spans="1:21" ht="15.75" x14ac:dyDescent="0.25">
      <c r="A126" s="120" t="str">
        <f>"Projected capital balance for " &amp; F2 &amp; " financial year:"</f>
        <v>Projected capital balance for  financial year:</v>
      </c>
      <c r="B126" s="121"/>
      <c r="C126" s="121"/>
      <c r="D126" s="79"/>
      <c r="E126" s="79"/>
      <c r="F126" s="79"/>
      <c r="G126" s="46"/>
      <c r="H126" s="79"/>
      <c r="I126" s="43"/>
      <c r="J126" s="43"/>
      <c r="K126" s="43"/>
      <c r="L126" s="43"/>
      <c r="M126" s="84"/>
      <c r="N126" s="18"/>
      <c r="O126" s="84"/>
      <c r="P126" s="15"/>
      <c r="Q126" s="132" t="e">
        <f>Q124</f>
        <v>#DIV/0!</v>
      </c>
      <c r="R126" s="123" t="e">
        <f>IF(Q126&lt;0,"Deficit","Surplus")</f>
        <v>#DIV/0!</v>
      </c>
      <c r="S126" s="124"/>
      <c r="T126" s="125"/>
      <c r="U126" s="86"/>
    </row>
    <row r="127" spans="1:21" ht="15.75" x14ac:dyDescent="0.25">
      <c r="A127" s="4"/>
      <c r="B127" s="43"/>
      <c r="C127" s="43"/>
      <c r="D127" s="43"/>
      <c r="E127" s="43"/>
      <c r="F127" s="43"/>
      <c r="G127" s="46"/>
      <c r="H127" s="43"/>
      <c r="I127" s="43"/>
      <c r="J127" s="43"/>
      <c r="K127" s="43"/>
      <c r="L127" s="43"/>
      <c r="M127" s="4"/>
      <c r="N127" s="18"/>
      <c r="O127" s="4"/>
      <c r="P127" s="15"/>
      <c r="Q127" s="75"/>
      <c r="R127" s="4"/>
      <c r="S127" s="4"/>
      <c r="T127" s="4"/>
      <c r="U127" s="4"/>
    </row>
  </sheetData>
  <mergeCells count="2">
    <mergeCell ref="D6:F6"/>
    <mergeCell ref="J6:M6"/>
  </mergeCells>
  <conditionalFormatting sqref="E96">
    <cfRule type="cellIs" dxfId="15" priority="15" stopIfTrue="1" operator="lessThan">
      <formula>-5000</formula>
    </cfRule>
    <cfRule type="cellIs" dxfId="14" priority="16" stopIfTrue="1" operator="greaterThan">
      <formula>5000</formula>
    </cfRule>
  </conditionalFormatting>
  <conditionalFormatting sqref="K96">
    <cfRule type="cellIs" dxfId="13" priority="13" stopIfTrue="1" operator="lessThan">
      <formula>-5000</formula>
    </cfRule>
    <cfRule type="cellIs" dxfId="12" priority="14" stopIfTrue="1" operator="greaterThan">
      <formula>5000</formula>
    </cfRule>
  </conditionalFormatting>
  <conditionalFormatting sqref="E118">
    <cfRule type="cellIs" dxfId="11" priority="11" stopIfTrue="1" operator="lessThan">
      <formula>-5000</formula>
    </cfRule>
    <cfRule type="cellIs" dxfId="10" priority="12" stopIfTrue="1" operator="greaterThan">
      <formula>5000</formula>
    </cfRule>
  </conditionalFormatting>
  <conditionalFormatting sqref="K118">
    <cfRule type="cellIs" dxfId="9" priority="9" stopIfTrue="1" operator="lessThan">
      <formula>-5000</formula>
    </cfRule>
    <cfRule type="cellIs" dxfId="8" priority="10" stopIfTrue="1" operator="greaterThan">
      <formula>5000</formula>
    </cfRule>
  </conditionalFormatting>
  <conditionalFormatting sqref="L8">
    <cfRule type="cellIs" dxfId="7" priority="7" stopIfTrue="1" operator="lessThan">
      <formula>-5000</formula>
    </cfRule>
    <cfRule type="cellIs" dxfId="6" priority="8" stopIfTrue="1" operator="greaterThan">
      <formula>5000</formula>
    </cfRule>
  </conditionalFormatting>
  <conditionalFormatting sqref="L9:L10 L14">
    <cfRule type="cellIs" dxfId="5" priority="5" stopIfTrue="1" operator="lessThanOrEqual">
      <formula>-5000</formula>
    </cfRule>
    <cfRule type="cellIs" dxfId="4" priority="6" stopIfTrue="1" operator="greaterThan">
      <formula>5000</formula>
    </cfRule>
  </conditionalFormatting>
  <conditionalFormatting sqref="E8">
    <cfRule type="cellIs" dxfId="3" priority="3" stopIfTrue="1" operator="lessThan">
      <formula>-5000</formula>
    </cfRule>
    <cfRule type="cellIs" dxfId="2" priority="4" stopIfTrue="1" operator="greaterThan">
      <formula>5000</formula>
    </cfRule>
  </conditionalFormatting>
  <conditionalFormatting sqref="K8">
    <cfRule type="cellIs" dxfId="1" priority="1" stopIfTrue="1" operator="lessThan">
      <formula>-5000</formula>
    </cfRule>
    <cfRule type="cellIs" dxfId="0" priority="2" stopIfTrue="1" operator="greaterThan">
      <formula>5000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Button 7">
              <controlPr defaultSize="0" print="0" autoFill="0" autoPict="0" macro="[1]!To_Menu">
                <anchor moveWithCells="1" sizeWithCells="1">
                  <from>
                    <xdr:col>0</xdr:col>
                    <xdr:colOff>19050</xdr:colOff>
                    <xdr:row>212</xdr:row>
                    <xdr:rowOff>28575</xdr:rowOff>
                  </from>
                  <to>
                    <xdr:col>2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1]!Clear_Commitments">
                <anchor moveWithCells="1" sizeWithCells="1">
                  <from>
                    <xdr:col>10</xdr:col>
                    <xdr:colOff>466725</xdr:colOff>
                    <xdr:row>218</xdr:row>
                    <xdr:rowOff>142875</xdr:rowOff>
                  </from>
                  <to>
                    <xdr:col>10</xdr:col>
                    <xdr:colOff>466725</xdr:colOff>
                    <xdr:row>220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opLeftCell="A4" workbookViewId="0">
      <selection activeCell="C21" sqref="C21"/>
    </sheetView>
  </sheetViews>
  <sheetFormatPr defaultRowHeight="15" x14ac:dyDescent="0.25"/>
  <cols>
    <col min="1" max="1" width="25.28515625" customWidth="1"/>
    <col min="2" max="2" width="14.85546875" customWidth="1"/>
    <col min="4" max="4" width="14.28515625" customWidth="1"/>
  </cols>
  <sheetData>
    <row r="2" spans="1:4" x14ac:dyDescent="0.25">
      <c r="A2" s="147">
        <f>Monitoring!A2</f>
        <v>0</v>
      </c>
    </row>
    <row r="4" spans="1:4" x14ac:dyDescent="0.25">
      <c r="B4" s="148"/>
    </row>
    <row r="5" spans="1:4" x14ac:dyDescent="0.25">
      <c r="A5" t="s">
        <v>123</v>
      </c>
      <c r="B5" s="148">
        <f>Monitoring!B63</f>
        <v>0</v>
      </c>
    </row>
    <row r="6" spans="1:4" x14ac:dyDescent="0.25">
      <c r="A6" t="s">
        <v>124</v>
      </c>
      <c r="B6" s="148" t="e">
        <f>Monitoring!Q63</f>
        <v>#DIV/0!</v>
      </c>
    </row>
    <row r="7" spans="1:4" x14ac:dyDescent="0.25">
      <c r="B7" s="148"/>
    </row>
    <row r="8" spans="1:4" x14ac:dyDescent="0.25">
      <c r="A8" s="147" t="s">
        <v>126</v>
      </c>
      <c r="B8" s="149" t="e">
        <f>B6-B5</f>
        <v>#DIV/0!</v>
      </c>
    </row>
    <row r="9" spans="1:4" x14ac:dyDescent="0.25">
      <c r="B9" s="148"/>
    </row>
    <row r="10" spans="1:4" x14ac:dyDescent="0.25">
      <c r="A10" s="147" t="s">
        <v>125</v>
      </c>
      <c r="B10" s="150" t="e">
        <f>B8/B5*100</f>
        <v>#DIV/0!</v>
      </c>
    </row>
    <row r="11" spans="1:4" x14ac:dyDescent="0.25">
      <c r="B11" s="148"/>
      <c r="D11" s="147" t="s">
        <v>130</v>
      </c>
    </row>
    <row r="12" spans="1:4" x14ac:dyDescent="0.25">
      <c r="A12" t="s">
        <v>127</v>
      </c>
      <c r="B12" s="148">
        <f>Monitoring!B92</f>
        <v>0</v>
      </c>
      <c r="D12" s="148">
        <f>Monitoring!B67</f>
        <v>0</v>
      </c>
    </row>
    <row r="13" spans="1:4" x14ac:dyDescent="0.25">
      <c r="A13" t="s">
        <v>128</v>
      </c>
      <c r="B13" s="148" t="e">
        <f>Monitoring!Q92</f>
        <v>#DIV/0!</v>
      </c>
      <c r="D13" s="148">
        <f>Monitoring!Q67</f>
        <v>0</v>
      </c>
    </row>
    <row r="14" spans="1:4" x14ac:dyDescent="0.25">
      <c r="B14" s="148"/>
    </row>
    <row r="15" spans="1:4" x14ac:dyDescent="0.25">
      <c r="A15" s="147" t="s">
        <v>126</v>
      </c>
      <c r="B15" s="149" t="e">
        <f>B12-B13</f>
        <v>#DIV/0!</v>
      </c>
      <c r="D15" s="149">
        <f>D12-D13</f>
        <v>0</v>
      </c>
    </row>
    <row r="17" spans="1:4" x14ac:dyDescent="0.25">
      <c r="A17" s="147" t="s">
        <v>129</v>
      </c>
      <c r="B17" s="150" t="e">
        <f>B15/B12*100</f>
        <v>#DIV/0!</v>
      </c>
      <c r="D17" s="150" t="e">
        <f>D15/D12*100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Monitoring</vt:lpstr>
      <vt:lpstr>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Planter</dc:creator>
  <cp:lastModifiedBy>Norman Planter</cp:lastModifiedBy>
  <dcterms:created xsi:type="dcterms:W3CDTF">2021-07-02T11:31:29Z</dcterms:created>
  <dcterms:modified xsi:type="dcterms:W3CDTF">2023-02-28T11:01:51Z</dcterms:modified>
</cp:coreProperties>
</file>